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9420" windowHeight="4500" tabRatio="863" activeTab="4"/>
  </bookViews>
  <sheets>
    <sheet name="FID 544-2" sheetId="31" r:id="rId1"/>
    <sheet name="FID 544-3" sheetId="30" r:id="rId2"/>
    <sheet name="FID 544-16" sheetId="29" r:id="rId3"/>
    <sheet name="Consolidado FID 544" sheetId="28" r:id="rId4"/>
    <sheet name="FONAFIFO" sheetId="27" r:id="rId5"/>
    <sheet name="Consolidado" sheetId="35" r:id="rId6"/>
    <sheet name="SIPP FID 544" sheetId="37" r:id="rId7"/>
    <sheet name="SIPP FID FONAFIFO" sheetId="34" r:id="rId8"/>
    <sheet name="Detalle" sheetId="14" r:id="rId9"/>
  </sheets>
  <definedNames>
    <definedName name="_xlnm._FilterDatabase" localSheetId="8" hidden="1">Detalle!$A$10:$K$422</definedName>
    <definedName name="_xlnm.Print_Area" localSheetId="3">'Consolidado FID 544'!$A$1:$I$73</definedName>
    <definedName name="_xlnm.Print_Area" localSheetId="8">Detalle!$A$11:$K$423</definedName>
    <definedName name="_xlnm.Print_Area" localSheetId="2">'FID 544-16'!$A$1:$I$33</definedName>
    <definedName name="_xlnm.Print_Area" localSheetId="0">'FID 544-2'!$A$2:$I$69</definedName>
    <definedName name="_xlnm.Print_Area" localSheetId="1">'FID 544-3'!$A$1:$I$27</definedName>
    <definedName name="_xlnm.Print_Area" localSheetId="4">FONAFIFO!$A$1:$I$66</definedName>
    <definedName name="_xlnm.Print_Titles" localSheetId="8">Detalle!$1:$10</definedName>
  </definedNames>
  <calcPr calcId="145621"/>
  <pivotCaches>
    <pivotCache cacheId="2" r:id="rId10"/>
  </pivotCaches>
</workbook>
</file>

<file path=xl/calcChain.xml><?xml version="1.0" encoding="utf-8"?>
<calcChain xmlns="http://schemas.openxmlformats.org/spreadsheetml/2006/main">
  <c r="F423" i="14" l="1"/>
  <c r="E423" i="14"/>
  <c r="F119" i="14" l="1"/>
  <c r="D54" i="27" l="1"/>
  <c r="E54" i="27"/>
  <c r="C54" i="27"/>
  <c r="D51" i="27"/>
  <c r="E51" i="27"/>
  <c r="C51" i="27"/>
  <c r="D46" i="27"/>
  <c r="E46" i="27"/>
  <c r="D40" i="27"/>
  <c r="D43" i="27"/>
  <c r="E43" i="27"/>
  <c r="D25" i="27"/>
  <c r="D55" i="27" s="1"/>
  <c r="E25" i="27"/>
  <c r="C25" i="27"/>
  <c r="H40" i="27"/>
  <c r="H51" i="27"/>
  <c r="G51" i="27"/>
  <c r="H54" i="27"/>
  <c r="G54" i="27"/>
  <c r="F53" i="27"/>
  <c r="I53" i="27" s="1"/>
  <c r="I54" i="27" s="1"/>
  <c r="F54" i="27" l="1"/>
  <c r="G40" i="27" l="1"/>
  <c r="G25" i="27"/>
  <c r="F18" i="27"/>
  <c r="I18" i="27" s="1"/>
  <c r="F17" i="27"/>
  <c r="I17" i="27" s="1"/>
  <c r="F13" i="27"/>
  <c r="I13" i="27" s="1"/>
  <c r="F14" i="27"/>
  <c r="I14" i="27" s="1"/>
  <c r="F15" i="27"/>
  <c r="I15" i="27" s="1"/>
  <c r="F16" i="27"/>
  <c r="I16" i="27" s="1"/>
  <c r="F19" i="27"/>
  <c r="I19" i="27" s="1"/>
  <c r="C40" i="27"/>
  <c r="F48" i="27"/>
  <c r="F42" i="27"/>
  <c r="F43" i="27" s="1"/>
  <c r="F37" i="27"/>
  <c r="I37" i="27" s="1"/>
  <c r="F36" i="27"/>
  <c r="I36" i="27" s="1"/>
  <c r="F35" i="27"/>
  <c r="I35" i="27" s="1"/>
  <c r="I48" i="27" l="1"/>
  <c r="F34" i="27"/>
  <c r="I34" i="27" s="1"/>
  <c r="F33" i="27"/>
  <c r="I33" i="27" s="1"/>
  <c r="F32" i="27"/>
  <c r="I32" i="27" s="1"/>
  <c r="F29" i="27"/>
  <c r="I29" i="27" s="1"/>
  <c r="F30" i="27"/>
  <c r="I30" i="27" s="1"/>
  <c r="F38" i="27"/>
  <c r="I38" i="27" s="1"/>
  <c r="F39" i="27"/>
  <c r="I39" i="27" s="1"/>
  <c r="E27" i="27"/>
  <c r="E40" i="27" s="1"/>
  <c r="E55" i="27" s="1"/>
  <c r="F21" i="27"/>
  <c r="I21" i="27" s="1"/>
  <c r="F22" i="27"/>
  <c r="I22" i="27" s="1"/>
  <c r="F23" i="27"/>
  <c r="I23" i="27" s="1"/>
  <c r="F24" i="27"/>
  <c r="I24" i="27" s="1"/>
  <c r="F20" i="27"/>
  <c r="I20" i="27" s="1"/>
  <c r="F12" i="27"/>
  <c r="I12" i="27" l="1"/>
  <c r="I25" i="27" s="1"/>
  <c r="F25" i="27"/>
  <c r="G344" i="14"/>
  <c r="G365" i="14"/>
  <c r="F100" i="14"/>
  <c r="E127" i="14"/>
  <c r="F126" i="14"/>
  <c r="E125" i="14"/>
  <c r="F124" i="14"/>
  <c r="E99" i="14"/>
  <c r="D41" i="28" l="1"/>
  <c r="E41" i="28"/>
  <c r="C41" i="28"/>
  <c r="D40" i="28"/>
  <c r="E40" i="28"/>
  <c r="C40" i="28"/>
  <c r="D37" i="28"/>
  <c r="E37" i="28"/>
  <c r="C37" i="28"/>
  <c r="D36" i="28"/>
  <c r="E36" i="28"/>
  <c r="C36" i="28"/>
  <c r="D35" i="28"/>
  <c r="E35" i="28"/>
  <c r="C35" i="28"/>
  <c r="D33" i="28"/>
  <c r="E33" i="28"/>
  <c r="C33" i="28"/>
  <c r="D32" i="28"/>
  <c r="E32" i="28"/>
  <c r="C32" i="28"/>
  <c r="D31" i="28"/>
  <c r="E31" i="28"/>
  <c r="C31" i="28"/>
  <c r="D30" i="28"/>
  <c r="E30" i="28"/>
  <c r="C30" i="28"/>
  <c r="D29" i="28"/>
  <c r="E29" i="28"/>
  <c r="C28" i="28"/>
  <c r="D27" i="28"/>
  <c r="E27" i="28"/>
  <c r="C27" i="28"/>
  <c r="D26" i="28"/>
  <c r="E26" i="28"/>
  <c r="C26" i="28"/>
  <c r="D25" i="28"/>
  <c r="E25" i="28"/>
  <c r="C25" i="28"/>
  <c r="D42" i="31"/>
  <c r="E42" i="31"/>
  <c r="C42" i="31"/>
  <c r="D44" i="28"/>
  <c r="E44" i="28"/>
  <c r="D43" i="28"/>
  <c r="E43" i="28"/>
  <c r="D42" i="28"/>
  <c r="E42" i="28"/>
  <c r="C44" i="28"/>
  <c r="C43" i="28"/>
  <c r="C42" i="28"/>
  <c r="D39" i="28"/>
  <c r="E39" i="28"/>
  <c r="D38" i="28"/>
  <c r="E38" i="28"/>
  <c r="C39" i="28"/>
  <c r="C38" i="28"/>
  <c r="D34" i="28"/>
  <c r="E34" i="28"/>
  <c r="C34" i="28"/>
  <c r="C29" i="28"/>
  <c r="E23" i="28"/>
  <c r="D58" i="28"/>
  <c r="E58" i="28"/>
  <c r="F58" i="28"/>
  <c r="C58" i="28"/>
  <c r="D55" i="28"/>
  <c r="E55" i="28"/>
  <c r="C55" i="28"/>
  <c r="D54" i="28"/>
  <c r="E54" i="28"/>
  <c r="C54" i="28"/>
  <c r="D53" i="28"/>
  <c r="D56" i="28" s="1"/>
  <c r="E53" i="28"/>
  <c r="E56" i="28" s="1"/>
  <c r="F53" i="28"/>
  <c r="C53" i="28"/>
  <c r="C56" i="28" s="1"/>
  <c r="D50" i="28"/>
  <c r="E50" i="28"/>
  <c r="C50" i="28"/>
  <c r="D49" i="28"/>
  <c r="E49" i="28"/>
  <c r="C49" i="28"/>
  <c r="D48" i="28"/>
  <c r="E48" i="28"/>
  <c r="C48" i="28"/>
  <c r="D47" i="28"/>
  <c r="D51" i="28" s="1"/>
  <c r="E47" i="28"/>
  <c r="E51" i="28" s="1"/>
  <c r="C47" i="28"/>
  <c r="D28" i="28"/>
  <c r="D45" i="28" s="1"/>
  <c r="E28" i="28"/>
  <c r="E45" i="28" s="1"/>
  <c r="D59" i="28"/>
  <c r="E59" i="28"/>
  <c r="F59" i="28"/>
  <c r="C45" i="28" l="1"/>
  <c r="E61" i="28"/>
  <c r="G48" i="28" l="1"/>
  <c r="H48" i="28"/>
  <c r="C59" i="28"/>
  <c r="G58" i="28"/>
  <c r="G59" i="28" s="1"/>
  <c r="H58" i="28"/>
  <c r="H59" i="28" s="1"/>
  <c r="G55" i="28"/>
  <c r="H55" i="28"/>
  <c r="G54" i="28"/>
  <c r="H54" i="28"/>
  <c r="G53" i="28"/>
  <c r="G56" i="28" s="1"/>
  <c r="K56" i="28" s="1"/>
  <c r="H53" i="28"/>
  <c r="H56" i="28" s="1"/>
  <c r="G50" i="28"/>
  <c r="H50" i="28"/>
  <c r="G49" i="28"/>
  <c r="H49" i="28"/>
  <c r="G47" i="28"/>
  <c r="G51" i="28" s="1"/>
  <c r="K51" i="28" s="1"/>
  <c r="H47" i="28"/>
  <c r="H51" i="28" s="1"/>
  <c r="G44" i="28"/>
  <c r="H44" i="28"/>
  <c r="G43" i="28"/>
  <c r="H43" i="28"/>
  <c r="G42" i="28"/>
  <c r="H42" i="28"/>
  <c r="G41" i="28"/>
  <c r="H41" i="28"/>
  <c r="G40" i="28"/>
  <c r="H40" i="28"/>
  <c r="G39" i="28"/>
  <c r="H39" i="28"/>
  <c r="G38" i="28"/>
  <c r="H38" i="28"/>
  <c r="G37" i="28"/>
  <c r="H37" i="28"/>
  <c r="G36" i="28" l="1"/>
  <c r="H36" i="28"/>
  <c r="G35" i="28"/>
  <c r="H35" i="28"/>
  <c r="G34" i="28"/>
  <c r="H34" i="28"/>
  <c r="G33" i="28"/>
  <c r="H33" i="28"/>
  <c r="G32" i="28"/>
  <c r="H32" i="28"/>
  <c r="G31" i="28"/>
  <c r="H31" i="28"/>
  <c r="G30" i="28"/>
  <c r="H30" i="28"/>
  <c r="G29" i="28"/>
  <c r="H29" i="28"/>
  <c r="G28" i="28"/>
  <c r="H28" i="28"/>
  <c r="G27" i="28"/>
  <c r="H27" i="28"/>
  <c r="G26" i="28"/>
  <c r="H26" i="28"/>
  <c r="G25" i="28"/>
  <c r="G45" i="28" s="1"/>
  <c r="K45" i="28" s="1"/>
  <c r="H25" i="28"/>
  <c r="H45" i="28" s="1"/>
  <c r="H12" i="28"/>
  <c r="G13" i="28"/>
  <c r="G14" i="28"/>
  <c r="G15" i="28"/>
  <c r="G16" i="28"/>
  <c r="G17" i="28"/>
  <c r="G18" i="28"/>
  <c r="G19" i="28"/>
  <c r="G20" i="28"/>
  <c r="G21" i="28"/>
  <c r="G22" i="28"/>
  <c r="G12" i="28"/>
  <c r="D13" i="28"/>
  <c r="D14" i="28"/>
  <c r="D15" i="28"/>
  <c r="D16" i="28"/>
  <c r="D17" i="28"/>
  <c r="D18" i="28"/>
  <c r="D19" i="28"/>
  <c r="D20" i="28"/>
  <c r="D21" i="28"/>
  <c r="D22" i="28"/>
  <c r="D12" i="28"/>
  <c r="C13" i="28"/>
  <c r="F13" i="28" s="1"/>
  <c r="C14" i="28"/>
  <c r="C15" i="28"/>
  <c r="F15" i="28" s="1"/>
  <c r="C16" i="28"/>
  <c r="C17" i="28"/>
  <c r="F17" i="28" s="1"/>
  <c r="C18" i="28"/>
  <c r="C19" i="28"/>
  <c r="F19" i="28" s="1"/>
  <c r="C20" i="28"/>
  <c r="C21" i="28"/>
  <c r="F21" i="28" s="1"/>
  <c r="C22" i="28"/>
  <c r="C12" i="28"/>
  <c r="C23" i="28" s="1"/>
  <c r="H20" i="29"/>
  <c r="G20" i="29"/>
  <c r="H17" i="29"/>
  <c r="G17" i="29"/>
  <c r="G21" i="29" s="1"/>
  <c r="D20" i="29"/>
  <c r="E20" i="29"/>
  <c r="C20" i="29"/>
  <c r="F19" i="29"/>
  <c r="I19" i="29" s="1"/>
  <c r="I20" i="29" s="1"/>
  <c r="D17" i="29"/>
  <c r="D21" i="29" s="1"/>
  <c r="E17" i="29"/>
  <c r="C17" i="29"/>
  <c r="C21" i="29" s="1"/>
  <c r="F16" i="29"/>
  <c r="I16" i="29" s="1"/>
  <c r="F13" i="29"/>
  <c r="I13" i="29" s="1"/>
  <c r="E21" i="29" l="1"/>
  <c r="F22" i="28"/>
  <c r="F20" i="29"/>
  <c r="D23" i="28"/>
  <c r="D61" i="28" s="1"/>
  <c r="F16" i="28"/>
  <c r="F14" i="28"/>
  <c r="F20" i="28"/>
  <c r="F18" i="28"/>
  <c r="F12" i="28"/>
  <c r="F23" i="28" l="1"/>
  <c r="F12" i="29"/>
  <c r="C15" i="30"/>
  <c r="D15" i="30"/>
  <c r="E15" i="30"/>
  <c r="F13" i="30"/>
  <c r="I13" i="30" s="1"/>
  <c r="H15" i="30"/>
  <c r="G15" i="30"/>
  <c r="I14" i="30"/>
  <c r="F12" i="30"/>
  <c r="D53" i="31"/>
  <c r="E53" i="31"/>
  <c r="C53" i="31"/>
  <c r="H53" i="31"/>
  <c r="F52" i="31"/>
  <c r="F55" i="28" s="1"/>
  <c r="I50" i="31"/>
  <c r="I53" i="28" s="1"/>
  <c r="H42" i="31"/>
  <c r="G42" i="31"/>
  <c r="F40" i="31"/>
  <c r="F43" i="28" s="1"/>
  <c r="F41" i="31"/>
  <c r="F44" i="28" s="1"/>
  <c r="F39" i="31"/>
  <c r="F42" i="28" s="1"/>
  <c r="F32" i="31"/>
  <c r="F33" i="28" s="1"/>
  <c r="F31" i="31"/>
  <c r="F32" i="28" s="1"/>
  <c r="I40" i="31" l="1"/>
  <c r="I43" i="28" s="1"/>
  <c r="I31" i="31"/>
  <c r="I32" i="28" s="1"/>
  <c r="I52" i="31"/>
  <c r="I55" i="28" s="1"/>
  <c r="I41" i="31"/>
  <c r="I44" i="28" s="1"/>
  <c r="I39" i="31"/>
  <c r="I42" i="28" s="1"/>
  <c r="I32" i="31"/>
  <c r="I33" i="28" s="1"/>
  <c r="I12" i="30"/>
  <c r="I15" i="30" s="1"/>
  <c r="F31" i="28"/>
  <c r="I12" i="29"/>
  <c r="F15" i="30"/>
  <c r="I31" i="28" l="1"/>
  <c r="F28" i="31"/>
  <c r="F29" i="31"/>
  <c r="F30" i="31"/>
  <c r="F33" i="31"/>
  <c r="F27" i="31"/>
  <c r="F26" i="31"/>
  <c r="F25" i="31"/>
  <c r="G48" i="31"/>
  <c r="D23" i="31"/>
  <c r="E23" i="31"/>
  <c r="C23" i="31"/>
  <c r="F15" i="31"/>
  <c r="I15" i="31" s="1"/>
  <c r="I15" i="28" s="1"/>
  <c r="F16" i="31"/>
  <c r="I16" i="31" s="1"/>
  <c r="I16" i="28" s="1"/>
  <c r="F17" i="31"/>
  <c r="I17" i="31" s="1"/>
  <c r="I17" i="28" s="1"/>
  <c r="F18" i="31"/>
  <c r="I18" i="31" s="1"/>
  <c r="I18" i="28" s="1"/>
  <c r="F19" i="31"/>
  <c r="I19" i="31" s="1"/>
  <c r="I19" i="28" s="1"/>
  <c r="F20" i="31"/>
  <c r="I20" i="31" s="1"/>
  <c r="I20" i="28" s="1"/>
  <c r="F21" i="31"/>
  <c r="I21" i="31" s="1"/>
  <c r="I21" i="28" s="1"/>
  <c r="F22" i="31"/>
  <c r="I22" i="31" s="1"/>
  <c r="I22" i="28" s="1"/>
  <c r="F14" i="31"/>
  <c r="I14" i="31" s="1"/>
  <c r="I14" i="28" s="1"/>
  <c r="D48" i="31"/>
  <c r="E48" i="31"/>
  <c r="C48" i="31"/>
  <c r="F45" i="31"/>
  <c r="F46" i="31"/>
  <c r="F47" i="31"/>
  <c r="F44" i="31"/>
  <c r="F34" i="31"/>
  <c r="F35" i="31"/>
  <c r="F36" i="31"/>
  <c r="F37" i="31"/>
  <c r="F38" i="31"/>
  <c r="H23" i="31"/>
  <c r="H23" i="28" s="1"/>
  <c r="H61" i="28" s="1"/>
  <c r="G23" i="31"/>
  <c r="G23" i="28" s="1"/>
  <c r="F13" i="31"/>
  <c r="I13" i="31" s="1"/>
  <c r="I13" i="28" s="1"/>
  <c r="F12" i="31"/>
  <c r="F23" i="31" s="1"/>
  <c r="G61" i="28" l="1"/>
  <c r="K23" i="28"/>
  <c r="K63" i="28" s="1"/>
  <c r="F41" i="28"/>
  <c r="I38" i="31"/>
  <c r="I41" i="28" s="1"/>
  <c r="F37" i="28"/>
  <c r="I36" i="31"/>
  <c r="I37" i="28" s="1"/>
  <c r="F35" i="28"/>
  <c r="I34" i="31"/>
  <c r="I35" i="28" s="1"/>
  <c r="I47" i="31"/>
  <c r="F50" i="28"/>
  <c r="I50" i="28" s="1"/>
  <c r="F48" i="28"/>
  <c r="I48" i="28" s="1"/>
  <c r="I45" i="31"/>
  <c r="F26" i="28"/>
  <c r="I26" i="31"/>
  <c r="I26" i="28" s="1"/>
  <c r="F29" i="28"/>
  <c r="I29" i="31"/>
  <c r="I29" i="28" s="1"/>
  <c r="F40" i="28"/>
  <c r="I37" i="31"/>
  <c r="I40" i="28" s="1"/>
  <c r="F36" i="28"/>
  <c r="I35" i="31"/>
  <c r="I36" i="28" s="1"/>
  <c r="F47" i="28"/>
  <c r="I44" i="31"/>
  <c r="I46" i="31"/>
  <c r="F49" i="28"/>
  <c r="I49" i="28" s="1"/>
  <c r="I25" i="31"/>
  <c r="I25" i="28" s="1"/>
  <c r="F25" i="28"/>
  <c r="F42" i="31"/>
  <c r="F27" i="28"/>
  <c r="I27" i="31"/>
  <c r="I27" i="28" s="1"/>
  <c r="F30" i="28"/>
  <c r="I30" i="31"/>
  <c r="I30" i="28" s="1"/>
  <c r="F28" i="28"/>
  <c r="I28" i="31"/>
  <c r="I28" i="28" s="1"/>
  <c r="F34" i="28"/>
  <c r="I33" i="31"/>
  <c r="F48" i="31"/>
  <c r="I12" i="31"/>
  <c r="I23" i="31" l="1"/>
  <c r="I23" i="28" s="1"/>
  <c r="I12" i="28"/>
  <c r="F51" i="28"/>
  <c r="I47" i="28"/>
  <c r="I51" i="28" s="1"/>
  <c r="I34" i="28"/>
  <c r="I42" i="31"/>
  <c r="F340" i="14"/>
  <c r="G352" i="14" l="1"/>
  <c r="G107" i="14" l="1"/>
  <c r="G108" i="14"/>
  <c r="G109" i="14"/>
  <c r="G110" i="14"/>
  <c r="G92" i="14"/>
  <c r="G111" i="14"/>
  <c r="G95" i="14"/>
  <c r="G73" i="14"/>
  <c r="G74" i="14"/>
  <c r="G75" i="14"/>
  <c r="G120" i="14"/>
  <c r="G121" i="14"/>
  <c r="G76" i="14"/>
  <c r="G77" i="14"/>
  <c r="G78" i="14"/>
  <c r="G79" i="14"/>
  <c r="G122" i="14"/>
  <c r="G123" i="14"/>
  <c r="G80" i="14"/>
  <c r="G85" i="14"/>
  <c r="G86" i="14"/>
  <c r="G88" i="14"/>
  <c r="G90" i="14"/>
  <c r="G93" i="14"/>
  <c r="G101" i="14"/>
  <c r="G102" i="14"/>
  <c r="G103" i="14"/>
  <c r="G104" i="14"/>
  <c r="G105" i="14"/>
  <c r="G89" i="14"/>
  <c r="G87" i="14"/>
  <c r="G99" i="14"/>
  <c r="G124" i="14"/>
  <c r="G125" i="14"/>
  <c r="G126" i="14"/>
  <c r="G127" i="14"/>
  <c r="G100" i="14"/>
  <c r="G83" i="14"/>
  <c r="G112" i="14"/>
  <c r="G82" i="14"/>
  <c r="G113" i="14"/>
  <c r="G128" i="14"/>
  <c r="G129" i="14"/>
  <c r="G94" i="14"/>
  <c r="G115" i="14"/>
  <c r="G118" i="14"/>
  <c r="G130" i="14"/>
  <c r="G131" i="14"/>
  <c r="G81" i="14"/>
  <c r="G97" i="14"/>
  <c r="G98" i="14"/>
  <c r="G362" i="14"/>
  <c r="G132" i="14"/>
  <c r="G133" i="14"/>
  <c r="G116" i="14"/>
  <c r="G134" i="14"/>
  <c r="G135" i="14"/>
  <c r="G117" i="14"/>
  <c r="G364" i="14"/>
  <c r="G359" i="14"/>
  <c r="G114" i="14"/>
  <c r="G84" i="14"/>
  <c r="G91" i="14"/>
  <c r="G96" i="14"/>
  <c r="G11" i="14"/>
  <c r="G13" i="14"/>
  <c r="G12" i="14"/>
  <c r="G14" i="14"/>
  <c r="G119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136" i="14"/>
  <c r="G139" i="14"/>
  <c r="G137" i="14"/>
  <c r="G138" i="14"/>
  <c r="G143" i="14"/>
  <c r="G145" i="14"/>
  <c r="G142" i="14"/>
  <c r="G140" i="14"/>
  <c r="G147" i="14"/>
  <c r="G144" i="14"/>
  <c r="G146" i="14"/>
  <c r="G148" i="14"/>
  <c r="G141" i="14"/>
  <c r="G345" i="14"/>
  <c r="G353" i="14"/>
  <c r="G363" i="14"/>
  <c r="G346" i="14"/>
  <c r="G347" i="14"/>
  <c r="G348" i="14"/>
  <c r="G349" i="14"/>
  <c r="G350" i="14"/>
  <c r="G351" i="14"/>
  <c r="G354" i="14"/>
  <c r="G360" i="14"/>
  <c r="G361" i="14"/>
  <c r="G355" i="14"/>
  <c r="G327" i="14"/>
  <c r="G149" i="14"/>
  <c r="G176" i="14"/>
  <c r="G186" i="14"/>
  <c r="G195" i="14"/>
  <c r="G217" i="14"/>
  <c r="G239" i="14"/>
  <c r="G261" i="14"/>
  <c r="G283" i="14"/>
  <c r="G305" i="14"/>
  <c r="G369" i="14"/>
  <c r="G370" i="14"/>
  <c r="G371" i="14"/>
  <c r="G372" i="14"/>
  <c r="G328" i="14"/>
  <c r="G150" i="14"/>
  <c r="G177" i="14"/>
  <c r="G187" i="14"/>
  <c r="G196" i="14"/>
  <c r="G218" i="14"/>
  <c r="G240" i="14"/>
  <c r="G262" i="14"/>
  <c r="G284" i="14"/>
  <c r="G306" i="14"/>
  <c r="G373" i="14"/>
  <c r="G374" i="14"/>
  <c r="G375" i="14"/>
  <c r="G376" i="14"/>
  <c r="G329" i="14"/>
  <c r="G151" i="14"/>
  <c r="G178" i="14"/>
  <c r="G188" i="14"/>
  <c r="G197" i="14"/>
  <c r="G219" i="14"/>
  <c r="G241" i="14"/>
  <c r="G263" i="14"/>
  <c r="G285" i="14"/>
  <c r="G307" i="14"/>
  <c r="G377" i="14"/>
  <c r="G378" i="14"/>
  <c r="G379" i="14"/>
  <c r="G380" i="14"/>
  <c r="G330" i="14"/>
  <c r="G152" i="14"/>
  <c r="G179" i="14"/>
  <c r="G189" i="14"/>
  <c r="G198" i="14"/>
  <c r="G220" i="14"/>
  <c r="G242" i="14"/>
  <c r="G264" i="14"/>
  <c r="G286" i="14"/>
  <c r="G308" i="14"/>
  <c r="G153" i="14"/>
  <c r="G180" i="14"/>
  <c r="G199" i="14"/>
  <c r="G221" i="14"/>
  <c r="G243" i="14"/>
  <c r="G265" i="14"/>
  <c r="G287" i="14"/>
  <c r="G309" i="14"/>
  <c r="G154" i="14"/>
  <c r="G181" i="14"/>
  <c r="G200" i="14"/>
  <c r="G222" i="14"/>
  <c r="G244" i="14"/>
  <c r="G266" i="14"/>
  <c r="G288" i="14"/>
  <c r="G310" i="14"/>
  <c r="G155" i="14"/>
  <c r="G182" i="14"/>
  <c r="G201" i="14"/>
  <c r="G223" i="14"/>
  <c r="G245" i="14"/>
  <c r="G267" i="14"/>
  <c r="G289" i="14"/>
  <c r="G311" i="14"/>
  <c r="G157" i="14"/>
  <c r="G183" i="14"/>
  <c r="G190" i="14"/>
  <c r="G193" i="14"/>
  <c r="G202" i="14"/>
  <c r="G224" i="14"/>
  <c r="G246" i="14"/>
  <c r="G268" i="14"/>
  <c r="G290" i="14"/>
  <c r="G312" i="14"/>
  <c r="G381" i="14"/>
  <c r="G382" i="14"/>
  <c r="G383" i="14"/>
  <c r="G384" i="14"/>
  <c r="G331" i="14"/>
  <c r="G158" i="14"/>
  <c r="G184" i="14"/>
  <c r="G191" i="14"/>
  <c r="G194" i="14"/>
  <c r="G203" i="14"/>
  <c r="G225" i="14"/>
  <c r="G247" i="14"/>
  <c r="G269" i="14"/>
  <c r="G291" i="14"/>
  <c r="G313" i="14"/>
  <c r="G156" i="14"/>
  <c r="G185" i="14"/>
  <c r="G192" i="14"/>
  <c r="G204" i="14"/>
  <c r="G226" i="14"/>
  <c r="G248" i="14"/>
  <c r="G270" i="14"/>
  <c r="G292" i="14"/>
  <c r="G314" i="14"/>
  <c r="G356" i="14"/>
  <c r="G385" i="14"/>
  <c r="G386" i="14"/>
  <c r="G387" i="14"/>
  <c r="G388" i="14"/>
  <c r="G332" i="14"/>
  <c r="G357" i="14"/>
  <c r="G358" i="14"/>
  <c r="G367" i="14"/>
  <c r="G366" i="14"/>
  <c r="G368" i="14"/>
  <c r="G389" i="14"/>
  <c r="G390" i="14"/>
  <c r="G391" i="14"/>
  <c r="G392" i="14"/>
  <c r="G393" i="14"/>
  <c r="G394" i="14"/>
  <c r="G333" i="14"/>
  <c r="G159" i="14"/>
  <c r="G160" i="14"/>
  <c r="G395" i="14"/>
  <c r="G396" i="14"/>
  <c r="G397" i="14"/>
  <c r="G398" i="14"/>
  <c r="G334" i="14"/>
  <c r="G161" i="14"/>
  <c r="G162" i="14"/>
  <c r="G163" i="14"/>
  <c r="G399" i="14"/>
  <c r="G400" i="14"/>
  <c r="G401" i="14"/>
  <c r="G402" i="14"/>
  <c r="G335" i="14"/>
  <c r="G164" i="14"/>
  <c r="G165" i="14"/>
  <c r="G166" i="14"/>
  <c r="G403" i="14"/>
  <c r="G404" i="14"/>
  <c r="G405" i="14"/>
  <c r="G406" i="14"/>
  <c r="G336" i="14"/>
  <c r="G167" i="14"/>
  <c r="G168" i="14"/>
  <c r="G407" i="14"/>
  <c r="G408" i="14"/>
  <c r="G409" i="14"/>
  <c r="G410" i="14"/>
  <c r="G337" i="14"/>
  <c r="G169" i="14"/>
  <c r="G170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15" i="14"/>
  <c r="G316" i="14"/>
  <c r="G317" i="14"/>
  <c r="G411" i="14"/>
  <c r="G412" i="14"/>
  <c r="G413" i="14"/>
  <c r="G414" i="14"/>
  <c r="G338" i="14"/>
  <c r="G318" i="14"/>
  <c r="G319" i="14"/>
  <c r="G320" i="14"/>
  <c r="G321" i="14"/>
  <c r="G322" i="14"/>
  <c r="G323" i="14"/>
  <c r="G324" i="14"/>
  <c r="G325" i="14"/>
  <c r="G326" i="14"/>
  <c r="G343" i="14"/>
  <c r="G339" i="14"/>
  <c r="G340" i="14"/>
  <c r="G415" i="14"/>
  <c r="G416" i="14"/>
  <c r="G417" i="14"/>
  <c r="G418" i="14"/>
  <c r="G341" i="14"/>
  <c r="G171" i="14"/>
  <c r="G172" i="14"/>
  <c r="G173" i="14"/>
  <c r="G174" i="14"/>
  <c r="G419" i="14"/>
  <c r="G420" i="14"/>
  <c r="G421" i="14"/>
  <c r="G422" i="14"/>
  <c r="G342" i="14"/>
  <c r="G175" i="14"/>
  <c r="G106" i="14"/>
  <c r="G423" i="14" l="1"/>
  <c r="A82" i="14"/>
  <c r="A83" i="14"/>
  <c r="A112" i="14"/>
  <c r="G426" i="14" l="1"/>
  <c r="I105" i="14" l="1"/>
  <c r="I87" i="14" l="1"/>
  <c r="I141" i="14"/>
  <c r="I146" i="14" s="1"/>
  <c r="H146" i="14"/>
  <c r="K138" i="14" l="1"/>
  <c r="A113" i="14" l="1"/>
  <c r="H105" i="14"/>
  <c r="K105" i="14"/>
  <c r="A94" i="14" l="1"/>
  <c r="A128" i="14"/>
  <c r="A129" i="14" s="1"/>
  <c r="F50" i="27" l="1"/>
  <c r="G46" i="27"/>
  <c r="H46" i="27"/>
  <c r="H55" i="27" s="1"/>
  <c r="C46" i="27"/>
  <c r="I50" i="27" l="1"/>
  <c r="F45" i="27"/>
  <c r="I45" i="27" l="1"/>
  <c r="F46" i="27"/>
  <c r="I46" i="27"/>
  <c r="F49" i="27" l="1"/>
  <c r="F51" i="27" s="1"/>
  <c r="H43" i="27"/>
  <c r="G43" i="27"/>
  <c r="G55" i="27" s="1"/>
  <c r="C43" i="27"/>
  <c r="C55" i="27" s="1"/>
  <c r="C51" i="28"/>
  <c r="C61" i="28" s="1"/>
  <c r="H21" i="29"/>
  <c r="H22" i="29" s="1"/>
  <c r="F15" i="29"/>
  <c r="F14" i="29"/>
  <c r="F38" i="28" s="1"/>
  <c r="H56" i="31"/>
  <c r="G56" i="31"/>
  <c r="E56" i="31"/>
  <c r="E57" i="31" s="1"/>
  <c r="E63" i="28" s="1"/>
  <c r="D56" i="31"/>
  <c r="C56" i="31"/>
  <c r="C57" i="31" s="1"/>
  <c r="F56" i="31"/>
  <c r="G53" i="31"/>
  <c r="G57" i="31" s="1"/>
  <c r="G63" i="28" s="1"/>
  <c r="D57" i="31"/>
  <c r="D63" i="28" s="1"/>
  <c r="F51" i="31"/>
  <c r="H48" i="31"/>
  <c r="F45" i="28" l="1"/>
  <c r="H57" i="31"/>
  <c r="H63" i="28" s="1"/>
  <c r="I15" i="29"/>
  <c r="I39" i="28" s="1"/>
  <c r="F39" i="28"/>
  <c r="C63" i="28"/>
  <c r="F54" i="28"/>
  <c r="F56" i="28" s="1"/>
  <c r="F53" i="31"/>
  <c r="F57" i="31" s="1"/>
  <c r="I51" i="31"/>
  <c r="I14" i="29"/>
  <c r="F17" i="29"/>
  <c r="F21" i="29" s="1"/>
  <c r="I42" i="27"/>
  <c r="I43" i="27" s="1"/>
  <c r="I49" i="27"/>
  <c r="I51" i="27" s="1"/>
  <c r="I48" i="31"/>
  <c r="I55" i="31"/>
  <c r="I38" i="28" l="1"/>
  <c r="I45" i="28" s="1"/>
  <c r="I17" i="29"/>
  <c r="I21" i="29" s="1"/>
  <c r="F61" i="28"/>
  <c r="F63" i="28" s="1"/>
  <c r="I56" i="31"/>
  <c r="I58" i="28"/>
  <c r="I59" i="28" s="1"/>
  <c r="I54" i="28"/>
  <c r="I56" i="28" s="1"/>
  <c r="I53" i="31"/>
  <c r="I57" i="31"/>
  <c r="H56" i="27"/>
  <c r="H58" i="31"/>
  <c r="I61" i="28" l="1"/>
  <c r="I63" i="28" s="1"/>
  <c r="G425" i="14"/>
  <c r="F27" i="27"/>
  <c r="I27" i="27" s="1"/>
  <c r="F31" i="27"/>
  <c r="I31" i="27" s="1"/>
  <c r="F28" i="27"/>
  <c r="F40" i="27" l="1"/>
  <c r="F55" i="27" s="1"/>
  <c r="I28" i="27"/>
  <c r="I40" i="27" s="1"/>
  <c r="I55" i="27" s="1"/>
  <c r="I56" i="27" l="1"/>
</calcChain>
</file>

<file path=xl/sharedStrings.xml><?xml version="1.0" encoding="utf-8"?>
<sst xmlns="http://schemas.openxmlformats.org/spreadsheetml/2006/main" count="3530" uniqueCount="345">
  <si>
    <t>Nombre</t>
  </si>
  <si>
    <t>5.01.05</t>
  </si>
  <si>
    <t>Financiador</t>
  </si>
  <si>
    <t>Subpartida</t>
  </si>
  <si>
    <t>Programa</t>
  </si>
  <si>
    <t>TOTAL</t>
  </si>
  <si>
    <t>FONDO NACIONAL DE FINANCIAMIENTO FORESTAL</t>
  </si>
  <si>
    <t>1.04.04</t>
  </si>
  <si>
    <t>Acción del PAO</t>
  </si>
  <si>
    <t>Responsable</t>
  </si>
  <si>
    <t>FONAFIFO</t>
  </si>
  <si>
    <t>6.04.04</t>
  </si>
  <si>
    <t>Dirección y Gestión Institucional</t>
  </si>
  <si>
    <t>D. General</t>
  </si>
  <si>
    <t>Servicios en ciencias económicas y sociales</t>
  </si>
  <si>
    <t>Row Labels</t>
  </si>
  <si>
    <t>Grand Total</t>
  </si>
  <si>
    <t>1.02.04</t>
  </si>
  <si>
    <t>Servicio de telecomunicaciones</t>
  </si>
  <si>
    <t>FID 544-16</t>
  </si>
  <si>
    <t>DG-REDD-A1-I1-Ac9</t>
  </si>
  <si>
    <t>Tipo Cambio</t>
  </si>
  <si>
    <t>REDD+</t>
  </si>
  <si>
    <t>Requimiento</t>
  </si>
  <si>
    <t>1.05.01</t>
  </si>
  <si>
    <t>1.05.02</t>
  </si>
  <si>
    <t>Transporte dentro del país</t>
  </si>
  <si>
    <t>Viáticos dentro del país</t>
  </si>
  <si>
    <t>1.03.01</t>
  </si>
  <si>
    <t>Información</t>
  </si>
  <si>
    <t>Otros servicios de gestión y apoyo</t>
  </si>
  <si>
    <t>1.04.03</t>
  </si>
  <si>
    <t>1.07.01</t>
  </si>
  <si>
    <t>Servicios de ingeniería</t>
  </si>
  <si>
    <t>1.04.99</t>
  </si>
  <si>
    <t>FID 544-02</t>
  </si>
  <si>
    <t>1.08.01</t>
  </si>
  <si>
    <t>Mantenimiento de edificios, locales y terrenos</t>
  </si>
  <si>
    <t>R. San Carlos</t>
  </si>
  <si>
    <t>2.03.01</t>
  </si>
  <si>
    <t>Materiales y productos metálicos</t>
  </si>
  <si>
    <t>Financiamiento Forestal</t>
  </si>
  <si>
    <t>1.03.02</t>
  </si>
  <si>
    <t>Publicidad y propaganda</t>
  </si>
  <si>
    <t>DA-UPSG-A1-I0-Ac3</t>
  </si>
  <si>
    <t>D. Administrativa-Financiera</t>
  </si>
  <si>
    <t>U. Salud Ocupacional</t>
  </si>
  <si>
    <t>R. Cañas</t>
  </si>
  <si>
    <t>DA-UA-A5-I2-Ac2</t>
  </si>
  <si>
    <t>1.08.07</t>
  </si>
  <si>
    <t>U. Archivo</t>
  </si>
  <si>
    <t>DA-UPSG-A1-I0-Ac2</t>
  </si>
  <si>
    <t>U. Proveeduría</t>
  </si>
  <si>
    <t>DA-UPSG-A1-I6-Ac2</t>
  </si>
  <si>
    <t>Mantenimiento y reparación de equipo de comunicación</t>
  </si>
  <si>
    <t>1.08.06</t>
  </si>
  <si>
    <t>U. Informática</t>
  </si>
  <si>
    <t>DG-UI-A2-I2-Ac4</t>
  </si>
  <si>
    <t>1.01.03</t>
  </si>
  <si>
    <t>Alquiler de equipo de cómputo</t>
  </si>
  <si>
    <t>2.04.02</t>
  </si>
  <si>
    <t>Repuestos y accesorios</t>
  </si>
  <si>
    <t>FID 544-03</t>
  </si>
  <si>
    <t>D. Fomento Forestal</t>
  </si>
  <si>
    <t>2.02.03</t>
  </si>
  <si>
    <t>Depto Gestión Créditicia</t>
  </si>
  <si>
    <t>1.99.02</t>
  </si>
  <si>
    <t>Intereses moratorios y multas</t>
  </si>
  <si>
    <t>Transferencias Corrientes a otras entidades privadas sin fines de lucro</t>
  </si>
  <si>
    <t>6.03.01</t>
  </si>
  <si>
    <t>9.02.02</t>
  </si>
  <si>
    <t>R. Palmar Norte</t>
  </si>
  <si>
    <t xml:space="preserve">Dirección/Regional </t>
  </si>
  <si>
    <t>Column Labels</t>
  </si>
  <si>
    <t>FID 544-02 Total</t>
  </si>
  <si>
    <t>FID 544-03 Total</t>
  </si>
  <si>
    <t>FID 544-16 Total</t>
  </si>
  <si>
    <t>FONAFIFO Total</t>
  </si>
  <si>
    <t>Proyectos Especiales</t>
  </si>
  <si>
    <t>FIDEICOMISO 544 FONAFIFO/BNCR</t>
  </si>
  <si>
    <t>De acuerdo a las Normas Técnicas sobre Presupuestos Públicos N-1-2012-DC-DFOE  y el Reglamento sobre Variaciones</t>
  </si>
  <si>
    <t xml:space="preserve">al Presupuesto de los Sujetos Privados emitidos por la Contraloría General de la República, se procede a realizar la </t>
  </si>
  <si>
    <t>MODIFICACION PRESUPUESTARIA</t>
  </si>
  <si>
    <t>PARTIDA</t>
  </si>
  <si>
    <t>PRESUPUESTO ACTUAL</t>
  </si>
  <si>
    <t>AUMENTOS (+)</t>
  </si>
  <si>
    <t>DISMINUCION (-)</t>
  </si>
  <si>
    <t>PRESUPUESTO MODIFICADO</t>
  </si>
  <si>
    <t xml:space="preserve"> APROBADO</t>
  </si>
  <si>
    <t>COMPROMISOS</t>
  </si>
  <si>
    <t xml:space="preserve"> EJECUTADO</t>
  </si>
  <si>
    <t>DISPONIBLE</t>
  </si>
  <si>
    <t xml:space="preserve">Servicios </t>
  </si>
  <si>
    <t>1.04.06</t>
  </si>
  <si>
    <t>Sub Total</t>
  </si>
  <si>
    <t xml:space="preserve">Materiales y suministros </t>
  </si>
  <si>
    <t>5</t>
  </si>
  <si>
    <t>Bienes Duraderos</t>
  </si>
  <si>
    <t xml:space="preserve">Equipo y programas de cómputo </t>
  </si>
  <si>
    <t>6</t>
  </si>
  <si>
    <t>Transferencias Corrientes</t>
  </si>
  <si>
    <t>Total</t>
  </si>
  <si>
    <t>Hecho por:</t>
  </si>
  <si>
    <t>Zoila Rodríguez Tencio, Jefe Depto Financiero-Contable</t>
  </si>
  <si>
    <t>Edgar Toruño Ramírez, Director Administrativo-Financiero</t>
  </si>
  <si>
    <t>Autorizado por:</t>
  </si>
  <si>
    <t>Jorge Mario Rodríguez Zúñiga, Director General</t>
  </si>
  <si>
    <t>FIDEICOMISO 544-02 "COMISION PSA"</t>
  </si>
  <si>
    <t>FIDEICOMISO 544-03 "IMPUESTO FORESTAL"</t>
  </si>
  <si>
    <t>FIDEICOMISO 544-16 "PREPARACIN DE PROYECTOS"</t>
  </si>
  <si>
    <t>Alimentos y bebidas</t>
  </si>
  <si>
    <t>Actividades de capacitación</t>
  </si>
  <si>
    <t>(Multiple Items)</t>
  </si>
  <si>
    <t>Revisado por:</t>
  </si>
  <si>
    <t>Monto Aumentado o Disminuido</t>
  </si>
  <si>
    <t>al Presupuesto de los Sujetos Privados emitidos por la Contraloría General de la República, se procede a realizar la siguiente</t>
  </si>
  <si>
    <t>DETALLE MODIFICACION PRESUPUESTARIA No 2-2015</t>
  </si>
  <si>
    <t>Polarizado de vidrios del cuarto piso del edificio San José</t>
  </si>
  <si>
    <t>U. Recursos Humanos</t>
  </si>
  <si>
    <t>2.01.04</t>
  </si>
  <si>
    <t>DA-UPSG-A1-I3-Ac2</t>
  </si>
  <si>
    <t>Compra de bidones con agua para las diferentes dependencias del FONAFIFO</t>
  </si>
  <si>
    <t>Contrato continuo No. CR-017-2011 para el servicio de catering a nivel institucional</t>
  </si>
  <si>
    <t>Contrato continuo No. CR-003-2013 para alimentos y bebidas según demanda</t>
  </si>
  <si>
    <t>Para adquirir paquetes de alimentos y bebidas</t>
  </si>
  <si>
    <t>Para adquirir repuestos correspondientes al contrato CR-014-2013</t>
  </si>
  <si>
    <t>DA-URH-A2-I4-Ac-1</t>
  </si>
  <si>
    <t>Monto Aumentado</t>
  </si>
  <si>
    <t>Monto Disminuido</t>
  </si>
  <si>
    <t>1.01.01</t>
  </si>
  <si>
    <t>Alquiler de edificios, locales y terrenos</t>
  </si>
  <si>
    <t>1.02.01</t>
  </si>
  <si>
    <t>Servicio de Agua y Alcantarillado</t>
  </si>
  <si>
    <t>1.02.02</t>
  </si>
  <si>
    <t>Servicio de energía electrica</t>
  </si>
  <si>
    <t>DA-UPSG-A1-I1-Ac1</t>
  </si>
  <si>
    <t>Servicios Generales</t>
  </si>
  <si>
    <t>Mantenimiento y reparación de equipo de computo</t>
  </si>
  <si>
    <t>1.06.01</t>
  </si>
  <si>
    <t>Seguros</t>
  </si>
  <si>
    <t>1.04.02</t>
  </si>
  <si>
    <t>Servicios Jurídicos</t>
  </si>
  <si>
    <t>DFF-A1-I1-Ac2</t>
  </si>
  <si>
    <t>DFF-A1-I2-Ac5</t>
  </si>
  <si>
    <t>Se disminuye presupuesto Servicio de agua de la Oficina Regional de Palmar Norte</t>
  </si>
  <si>
    <t>Se disminuye presupuesto Servicio de agua de la Oficina Regional de Nicoya</t>
  </si>
  <si>
    <t>Se disminuye presupuesto servicio de electricidad del edificio de San Jose</t>
  </si>
  <si>
    <t>Se disminuye presupuesto servicio de electricidad del edificio de Palmar Norte</t>
  </si>
  <si>
    <t>Se disminuye presupuesto servicio de electricidad del edificio de Nicoya</t>
  </si>
  <si>
    <t>Se disminuye presupuesto servicio de electricidad del edificio de Cañas</t>
  </si>
  <si>
    <t>Se disminuye presupuesto para contratar servicio de diseño del techo del parqueo y caseta</t>
  </si>
  <si>
    <t>Se disminuye presupuesto contratar servicios para elaborar especificaciones técnicas</t>
  </si>
  <si>
    <t>Se disminuye presupuesto porque no se requiere servicios de valoración de activos</t>
  </si>
  <si>
    <t>Se disminuye presupuesto del contrato continuo de vigilancia de la contratación CR-001-2014</t>
  </si>
  <si>
    <t>Se disminuye presupuesto revisión técnica de los vehículos Fideicomiso</t>
  </si>
  <si>
    <t>Se disminuye presupuesto para cubrir eventuales requerimientos institucionales no comtemplados en el servicio continuo</t>
  </si>
  <si>
    <t>Se disminuye presupuesto Contrato de servicio continuo reparaciones menores CR-02-2014</t>
  </si>
  <si>
    <t>Se disminuye presupuesto para cubrir eventuales reparaciones no incluidas en el servicio continuo CEC-033-2011 Y CEC-048-2011</t>
  </si>
  <si>
    <t>Se disminuye presupuesto Contrato de servicio continuo de telefónica CEC-033-2011</t>
  </si>
  <si>
    <t>Se disminuye presupuesto para eventuales necesidades de mantenimiento de equipo y mobiliario de oficina</t>
  </si>
  <si>
    <t>1.05.03</t>
  </si>
  <si>
    <t>DG-REDD-A1-I1-Ac2</t>
  </si>
  <si>
    <t>1.05.04</t>
  </si>
  <si>
    <t>Viáticos en el exterior</t>
  </si>
  <si>
    <t>DG-REDD-A1-I1-Ac3</t>
  </si>
  <si>
    <t>1.04.05</t>
  </si>
  <si>
    <t>Servicios de Desarrollo de Sistemas Informáticos</t>
  </si>
  <si>
    <t>DG-UI-OE2-M3-Ac2</t>
  </si>
  <si>
    <t>DA-UPSG-I6-Ac2</t>
  </si>
  <si>
    <t>DA-USO A3-I2-Ac2</t>
  </si>
  <si>
    <t>Contrato continuo de mensajería de la contratación 2013 LA-00001-00201</t>
  </si>
  <si>
    <t>Se disminuye presupuesto de servicios telefónicos Oficina Regional Cañas</t>
  </si>
  <si>
    <t>Se disminuye presupuesto de servicios telefónicos Oficina Regional Palmar Norte</t>
  </si>
  <si>
    <t>Se disminuye presupuesto de servicios telefónicos Oficina Regional Limón</t>
  </si>
  <si>
    <t>Se disminuye presupuesto de servicios telefónicos Oficina Regional Nicoya</t>
  </si>
  <si>
    <t>R. Caribe-Norte</t>
  </si>
  <si>
    <t>R. Limón</t>
  </si>
  <si>
    <t>Se disminuye presupuesto de servicios telefónicos Oficina Regional Caribe- Norte</t>
  </si>
  <si>
    <t>R. Nicoya</t>
  </si>
  <si>
    <t>Se disminuye presupuesto de servicios telefónicos Oficina Regional San Carlos</t>
  </si>
  <si>
    <t>Se disminuye presupuesto para revisión técnica de lso vehículos de la flotilla institucional</t>
  </si>
  <si>
    <t>DA-USO-A3-I2-Ac4</t>
  </si>
  <si>
    <t>Se disminuye presupuesto de lo previsto para la ley 7600</t>
  </si>
  <si>
    <t>Se disminuye presupuesto de la contratación de servicios para cambio fibra optica de 6 MB</t>
  </si>
  <si>
    <t>0.01.01</t>
  </si>
  <si>
    <t>D. Servicios Ambientales</t>
  </si>
  <si>
    <t>0.04.05</t>
  </si>
  <si>
    <t>0.03.01</t>
  </si>
  <si>
    <t>Retribución años servidos</t>
  </si>
  <si>
    <t>0.03.02</t>
  </si>
  <si>
    <t>Restrición al ejercicio liberal</t>
  </si>
  <si>
    <t>0.04.01</t>
  </si>
  <si>
    <t>Contribución patronal al seguro de salud CCSS</t>
  </si>
  <si>
    <t>Contribución patronal BPDC</t>
  </si>
  <si>
    <t>0.05.01</t>
  </si>
  <si>
    <t>Contribución patronal seguro de pensiones</t>
  </si>
  <si>
    <t>0.05.02</t>
  </si>
  <si>
    <t>Aporte Reg. Obligat. Pens. Comp.</t>
  </si>
  <si>
    <t>0.05.03</t>
  </si>
  <si>
    <t>Aporte Patronal Fondo de Capitalización Laboral</t>
  </si>
  <si>
    <t>0.05.05</t>
  </si>
  <si>
    <t>Contribución Patronal a fondos administrados por entes privados</t>
  </si>
  <si>
    <t>0.03.99</t>
  </si>
  <si>
    <t>Otros incentivos salariales</t>
  </si>
  <si>
    <t>0.01.05</t>
  </si>
  <si>
    <t>Suplencias</t>
  </si>
  <si>
    <t>Suplencias por licencia por maternidad</t>
  </si>
  <si>
    <t>D. Desarrollo y comercialización</t>
  </si>
  <si>
    <t>DAJ-A1-I1-Ac2</t>
  </si>
  <si>
    <t>D. Asuntos Jurídicos</t>
  </si>
  <si>
    <t>DSA-A1-I0-Ac1</t>
  </si>
  <si>
    <t>2.99.99</t>
  </si>
  <si>
    <t>Otros útiles y materiales diversos</t>
  </si>
  <si>
    <t>6.02.99</t>
  </si>
  <si>
    <t>Transferencia a otras personas</t>
  </si>
  <si>
    <t>Fondo de Biodivesidad</t>
  </si>
  <si>
    <t>DG-UI-A2-I2-Ac3</t>
  </si>
  <si>
    <t>Alquiler de equipo de computo</t>
  </si>
  <si>
    <t>Pago de eventuales multas o intereses.</t>
  </si>
  <si>
    <t>Sumas con destino específico sin asignación presupuestaria</t>
  </si>
  <si>
    <t>ORPN-A3-I1-Ac1</t>
  </si>
  <si>
    <t>ORNI-A3-I1-Ac1</t>
  </si>
  <si>
    <t>DSA-A1-I0-Ac2</t>
  </si>
  <si>
    <t>DFC-A2-I3-Ac2</t>
  </si>
  <si>
    <t>6.03.99</t>
  </si>
  <si>
    <t>Otras prestaciones</t>
  </si>
  <si>
    <t>R. SJ Occidental</t>
  </si>
  <si>
    <t>R. SJ Oriental</t>
  </si>
  <si>
    <t>Para realizar las giras de campo a proyectos PSA.</t>
  </si>
  <si>
    <t>Pago de peajes DSA</t>
  </si>
  <si>
    <t>6.06.02</t>
  </si>
  <si>
    <t>Reintegros o devoluciones</t>
  </si>
  <si>
    <t>0.04.03</t>
  </si>
  <si>
    <t>1.03.03</t>
  </si>
  <si>
    <t>Impresión, encuadernación y otros</t>
  </si>
  <si>
    <t>DAJ-A3-I4-Ac5</t>
  </si>
  <si>
    <t>Se aumenta presupuesto por concepto de pago de parqueos</t>
  </si>
  <si>
    <t>De acuerdo a las Normas Técnicas sobre Presupuestos Públicos N-2-2012-DC-DFOE  y el Reglamento sobre Variaciones</t>
  </si>
  <si>
    <t>DFC-A1-I2-Ac2</t>
  </si>
  <si>
    <t>0.02.01</t>
  </si>
  <si>
    <t>Tiempo Extraordinario</t>
  </si>
  <si>
    <t>Contribución patronal al Seguro de Salud de la Caja Costarricense del Seguro Social</t>
  </si>
  <si>
    <t>0.04.02</t>
  </si>
  <si>
    <t>Contribución patronal al Instituto Mixto de Ayuda Social</t>
  </si>
  <si>
    <t>Contribución patronal al Instituto Nacional de Aprendizaje</t>
  </si>
  <si>
    <t>0.04.04</t>
  </si>
  <si>
    <t>Contribución patronal al Fondo de Desarrollo Social y Asignaciones Familiares</t>
  </si>
  <si>
    <t>Contribución patronal al Banco Popular y Desarrollo Comunal</t>
  </si>
  <si>
    <t>Contribución Patronal al Seguro de Pensiones de la Caja Costarricense del Seguro Social</t>
  </si>
  <si>
    <t>Aporte Patronal al Régimen obligatorio de pensiones complementarias</t>
  </si>
  <si>
    <t>Aporte Patronal al Fondo de Capitalización Laboral</t>
  </si>
  <si>
    <t>Contribución patronal a fondos administrados por entes privados</t>
  </si>
  <si>
    <t>DSA-A1-I0-Ac3</t>
  </si>
  <si>
    <t>Contenido Presupuestario según REDD-OF-0061-2015, para atender actividades de Secretaría REDD+.</t>
  </si>
  <si>
    <t>Transporte en el exterior</t>
  </si>
  <si>
    <t>Disminución de la consultoría "Apoyo al proceso de participación Indigena ", para dar contenido a la modficación presupuestaria.</t>
  </si>
  <si>
    <t>Contenido Presupuestario según REDD-OF-0061-2015, para atender actividades de apoyo al proceso de participación indígena.</t>
  </si>
  <si>
    <t>Disminución de la consultoría "Apoyo legal indigena para el proceso Redd", para dar contenido a la modificación presupuestaria.</t>
  </si>
  <si>
    <t>Disminución de la consultoría Diagnóstico de potencial demanda/oferta de las distintas modalidades de PSA", para financiar la modificación presupuestaria.</t>
  </si>
  <si>
    <t>Para atender el eventual pago de póliza sobre créditos en cobro.</t>
  </si>
  <si>
    <t>Pago de servicios jurídicos por cobros judiciales.</t>
  </si>
  <si>
    <t>Disminución del contenido presupuestario para la contratación de seguridad, para dar contenido a la modificación presupuestaria.</t>
  </si>
  <si>
    <t>DAJ-A1-I1-Ac1</t>
  </si>
  <si>
    <t>Prestaciones Legales</t>
  </si>
  <si>
    <t>Incremento para dar contenido a pago de incapacidades.</t>
  </si>
  <si>
    <t>Se disminuye presupuesto para publicación de manuales administrativos PSA, para dar contenido a la modificación presupuestaria.</t>
  </si>
  <si>
    <t>DG-FBS-A1-I3-Ac2</t>
  </si>
  <si>
    <t>Tintas, pinturas y diluyentes</t>
  </si>
  <si>
    <t>Contrato de servicio continuo compra de tintas y tóner CR-018-2013 y otros no incluidos en ese contrato.</t>
  </si>
  <si>
    <t>Presupuesto para pago de viáticos a estudiante en práctica en el Depto. Financiero-Contable.</t>
  </si>
  <si>
    <t>Depto. Financiero-Contable</t>
  </si>
  <si>
    <t>DG-A2-I1-Ac2</t>
  </si>
  <si>
    <t>Para cubrir gastos por concepto de seguros.</t>
  </si>
  <si>
    <t>DSA-A1-I0-Ac21</t>
  </si>
  <si>
    <t>Dismunución para el financiamiento de la modificación presupuestaria.</t>
  </si>
  <si>
    <t>Sueldos para cargos fijos</t>
  </si>
  <si>
    <t>Disminución de contenido presupuestario para financiar el pago de tiempo extraordinario.</t>
  </si>
  <si>
    <t>Disminución para dar contenido a la modficación presupuestaria.</t>
  </si>
  <si>
    <t>Impresión de Ecomarchamos</t>
  </si>
  <si>
    <t>Publicidad y Propaganda</t>
  </si>
  <si>
    <t>Compra de agarraderas para los servicios sanitarios.</t>
  </si>
  <si>
    <t>Contenido presupuestario para reasignación de puesto.</t>
  </si>
  <si>
    <t>Contenido presupuestaro para suplencias por licencia de maternidad.</t>
  </si>
  <si>
    <t>Otros Alquileres</t>
  </si>
  <si>
    <t>1.01.99</t>
  </si>
  <si>
    <t>0.02.04</t>
  </si>
  <si>
    <t>Compensación de vacaciones</t>
  </si>
  <si>
    <t>Pago de vacaciones según Directriz Presidencial 23-H</t>
  </si>
  <si>
    <t>DAJ-A1-I2-Ac2</t>
  </si>
  <si>
    <t>Equipo y Programas de cómputo</t>
  </si>
  <si>
    <t>Contenido presupuestario para el financiamiento de la modificación presupuestaria.</t>
  </si>
  <si>
    <t>Disminución presupuestaria para realizar transferencia a favor de CORFOGA según oficio CG-DE-2015-092</t>
  </si>
  <si>
    <t>Confección de 2 chequeras.</t>
  </si>
  <si>
    <t>Pago de tiempo extraordinario para atender acciones de mejora en la ejecución presupuestaria, principalmente en PSA.</t>
  </si>
  <si>
    <t>Pago de tiempo extraordinario para atender acciones de mejora en el desarrollo e implementación del PASI.</t>
  </si>
  <si>
    <t>Pago de tiempo extraordinario para atender acciones de mejora en la ejecución presupuestaria, seguimiento del IGI y NICSP.</t>
  </si>
  <si>
    <t>DFC-A1-I1-Ac1</t>
  </si>
  <si>
    <t>Reclasificación de subpartida presupuestaria de la contratación denominada "Servicio de alquiler de software (SAF) en la nube"</t>
  </si>
  <si>
    <t>Disminución de la contratación denominada "Servicio de alquiler de software (SAF) en la nube" para el financiamiento de la modficación presupuestaria.</t>
  </si>
  <si>
    <t>Disminución de la capacitación "Sivicultura en Plantaciones Forestales…" para traslar el contenido presupuestario a la D. Asuntos Jurídicos.</t>
  </si>
  <si>
    <t>Contenido presupuestario para el pago el pago de cargas sociales a la CCSS.</t>
  </si>
  <si>
    <t>DSA-A1-I0-Ac4</t>
  </si>
  <si>
    <t>Para el pago de viáticos por visitas a Oficinas Regionales.</t>
  </si>
  <si>
    <t>Contratación para el Desarrollo de interfaz de integración del Sistema de Pago por servicios ambientales (SiPSA) proyecto (PASI)</t>
  </si>
  <si>
    <t>Curso básico de Contratación Administrativa.</t>
  </si>
  <si>
    <t>Grabado de placas para los reconocimientos para la actividad de lanzamiento del FBS y el día de los Parques Nacionales.</t>
  </si>
  <si>
    <t>Compra de reconocimientos en madera para la actividad de lanzamiento del FBS y el día de los Parques Nacionales.</t>
  </si>
  <si>
    <t>Compra de reconocimientos en piedra para la actividad de lanzamiento del FBS y el día de los Parques Nacionales.</t>
  </si>
  <si>
    <t>Se aumenta presupuesto para el servicio de fotocopiado.</t>
  </si>
  <si>
    <t>Incremento para dar contenido al pago de servicio de agua edificio IFAM</t>
  </si>
  <si>
    <t>Reclasificación de subpartida presupuestaria del alquiler de software "SAF" en la nube.</t>
  </si>
  <si>
    <t>modificación presupuestaria No 2-2015 del FONAFIFO y el Fideicomiso 544 FONAFIFO/BNCR, con fecha: 18 Agosto del  2015.</t>
  </si>
  <si>
    <t>MODIFICACION PRESUPUESTARIA No. 2-2015</t>
  </si>
  <si>
    <t>Remuneraciones</t>
  </si>
  <si>
    <t xml:space="preserve">Servicios Jurídicos </t>
  </si>
  <si>
    <t>Servicios de desarrollo de sistemas informáticos</t>
  </si>
  <si>
    <t xml:space="preserve">Servicios Generales </t>
  </si>
  <si>
    <t>Otros útiles materiales y suministros diversos</t>
  </si>
  <si>
    <t>Cuentas Especiales</t>
  </si>
  <si>
    <t xml:space="preserve">Servicios de Ingeniería </t>
  </si>
  <si>
    <t>Servicios de ciencias económicas y sociales</t>
  </si>
  <si>
    <t>Mantenimiento y  reparación de equipo de comunicación</t>
  </si>
  <si>
    <t>Mantenimiento y reparación de equipo y mobiliario de oficina</t>
  </si>
  <si>
    <t>siguiente modificación presupuestaria No 2-2015 del Fideicomiso 544 FONAFIFO/BNCR, con fecha: 18 agosto 2015.</t>
  </si>
  <si>
    <t>siguiente modificación presupuestaria No 1-2015 del Fideicomiso 544 FONAFIFO/BNCR, con fecha: 18 de agosto del 2015.</t>
  </si>
  <si>
    <t>siguiente modificación presupuestaria No 2-2015 del Fideicomiso 544 FONAFIFO/BNCR, con fecha: 18 de agosto  del 2015.</t>
  </si>
  <si>
    <t>Materiales y Suministros</t>
  </si>
  <si>
    <t>siguiente modificación presupuestaria No 2-2015 del Fideicomiso 544 FONAFIFO/BNCR, con fecha: 18 de agosto del 2015.</t>
  </si>
  <si>
    <t>0</t>
  </si>
  <si>
    <t>DG-UI-A1-I4-Ac4</t>
  </si>
  <si>
    <t>Se aumenta contenido presupuestario para la solución de Software en la nube del sistema de información general</t>
  </si>
  <si>
    <t>Equipos y programas de computo</t>
  </si>
  <si>
    <t>Se disminuye contenido presupuestario para la compra de sortware sobre cuadro de mando integral, para el financiamiento de la modificación presupuestaria</t>
  </si>
  <si>
    <t>Otros alquileres</t>
  </si>
  <si>
    <t xml:space="preserve">Servicio de agua y alcantarillado </t>
  </si>
  <si>
    <t>Otras transferencias a personas</t>
  </si>
  <si>
    <t>Retribución por años servidos</t>
  </si>
  <si>
    <t xml:space="preserve">Restricción al ejercicio liberal de la profesión </t>
  </si>
  <si>
    <t>Sum of Monto Aumentado o Disminuido</t>
  </si>
  <si>
    <t>Contenido presupuestario para capacitaciones en Derecho Público</t>
  </si>
  <si>
    <t>Contenido presupuestario para realizar transferencia por $11.868 a favor de CORFOGA según oficio CG-DE-2015-092 y otros reintegros.</t>
  </si>
  <si>
    <t xml:space="preserve">Contratación de servicios profesionales para el diseño de protocolos de actuación minima y seguridad para la inscripción en la PRODHAB </t>
  </si>
  <si>
    <t>DG-FBS-A1-I1-Ac2</t>
  </si>
  <si>
    <t>Se disminuye el presupuesto de la Fase 2: Contratación de una consultoría que desarrolle, implemente e integre con SiPS aun visor geoespacial….</t>
  </si>
  <si>
    <t>siguiente modificación presupuestaria No 2-2015 del Fideicomiso FONAFIFO con fecha: 18 de agosto del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</si>
</sst>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_);\(&quot;$&quot;#,##0\)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-* #,##0.00\ _€_-;\-* #,##0.00\ _€_-;_-* &quot;-&quot;??\ _€_-;_-@_-"/>
    <numFmt numFmtId="168" formatCode="#,##0.00\ &quot;€&quot;;[Red]\-#,##0.00\ &quot;€&quot;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b/>
      <sz val="24"/>
      <name val="Book Antiqua"/>
      <family val="1"/>
    </font>
    <font>
      <sz val="24"/>
      <name val="Book Antiqua"/>
      <family val="1"/>
    </font>
    <font>
      <sz val="18"/>
      <name val="Book Antiqua"/>
      <family val="1"/>
    </font>
    <font>
      <sz val="12"/>
      <name val="Book Antiqua"/>
      <family val="1"/>
    </font>
    <font>
      <sz val="14"/>
      <name val="Book Antiqua"/>
      <family val="1"/>
    </font>
    <font>
      <sz val="18"/>
      <name val="Arial"/>
      <family val="2"/>
    </font>
    <font>
      <b/>
      <sz val="20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1"/>
      <name val="Book Antiqua"/>
      <family val="1"/>
    </font>
    <font>
      <sz val="11"/>
      <name val="Arial"/>
      <family val="2"/>
    </font>
    <font>
      <b/>
      <sz val="11"/>
      <name val="Calibri"/>
      <family val="2"/>
    </font>
    <font>
      <sz val="20"/>
      <name val="Book Antiqua"/>
      <family val="1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3">
    <xf numFmtId="0" fontId="0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" fillId="0" borderId="0"/>
    <xf numFmtId="0" fontId="7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10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3" fontId="12" fillId="2" borderId="1" xfId="13" applyNumberFormat="1" applyFont="1" applyFill="1" applyBorder="1" applyAlignment="1"/>
    <xf numFmtId="3" fontId="12" fillId="2" borderId="1" xfId="13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0" fontId="9" fillId="3" borderId="1" xfId="0" applyFont="1" applyFill="1" applyBorder="1" applyAlignment="1">
      <alignment vertical="distributed" readingOrder="1"/>
    </xf>
    <xf numFmtId="0" fontId="0" fillId="3" borderId="0" xfId="0" applyFill="1"/>
    <xf numFmtId="0" fontId="16" fillId="3" borderId="0" xfId="0" applyFont="1" applyFill="1"/>
    <xf numFmtId="0" fontId="17" fillId="3" borderId="0" xfId="0" applyFont="1" applyFill="1"/>
    <xf numFmtId="0" fontId="16" fillId="0" borderId="0" xfId="0" applyFont="1"/>
    <xf numFmtId="0" fontId="19" fillId="3" borderId="0" xfId="0" applyFont="1" applyFill="1"/>
    <xf numFmtId="0" fontId="18" fillId="3" borderId="0" xfId="0" applyFont="1" applyFill="1" applyBorder="1" applyAlignment="1">
      <alignment horizont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7" fillId="0" borderId="0" xfId="0" applyFont="1"/>
    <xf numFmtId="0" fontId="26" fillId="0" borderId="0" xfId="0" applyFont="1"/>
    <xf numFmtId="0" fontId="0" fillId="3" borderId="0" xfId="0" applyFill="1" applyBorder="1"/>
    <xf numFmtId="0" fontId="29" fillId="4" borderId="8" xfId="0" applyFont="1" applyFill="1" applyBorder="1" applyAlignment="1">
      <alignment horizontal="center" vertical="justify"/>
    </xf>
    <xf numFmtId="0" fontId="29" fillId="4" borderId="12" xfId="0" applyFont="1" applyFill="1" applyBorder="1" applyAlignment="1">
      <alignment horizontal="center" vertical="justify"/>
    </xf>
    <xf numFmtId="0" fontId="29" fillId="4" borderId="9" xfId="0" applyFont="1" applyFill="1" applyBorder="1" applyAlignment="1">
      <alignment horizontal="center" vertical="justify"/>
    </xf>
    <xf numFmtId="0" fontId="29" fillId="4" borderId="12" xfId="0" applyFont="1" applyFill="1" applyBorder="1" applyAlignment="1">
      <alignment horizontal="center"/>
    </xf>
    <xf numFmtId="49" fontId="29" fillId="3" borderId="14" xfId="0" applyNumberFormat="1" applyFont="1" applyFill="1" applyBorder="1"/>
    <xf numFmtId="0" fontId="30" fillId="3" borderId="15" xfId="0" applyFont="1" applyFill="1" applyBorder="1" applyAlignment="1">
      <alignment horizontal="left"/>
    </xf>
    <xf numFmtId="3" fontId="31" fillId="3" borderId="14" xfId="77" applyNumberFormat="1" applyFont="1" applyFill="1" applyBorder="1" applyAlignment="1">
      <alignment horizontal="right"/>
    </xf>
    <xf numFmtId="3" fontId="31" fillId="3" borderId="15" xfId="77" applyNumberFormat="1" applyFont="1" applyFill="1" applyBorder="1" applyAlignment="1">
      <alignment horizontal="right"/>
    </xf>
    <xf numFmtId="3" fontId="31" fillId="3" borderId="16" xfId="77" applyNumberFormat="1" applyFont="1" applyFill="1" applyBorder="1" applyAlignment="1">
      <alignment horizontal="right"/>
    </xf>
    <xf numFmtId="3" fontId="31" fillId="4" borderId="16" xfId="77" applyNumberFormat="1" applyFont="1" applyFill="1" applyBorder="1" applyAlignment="1">
      <alignment horizontal="right"/>
    </xf>
    <xf numFmtId="3" fontId="31" fillId="4" borderId="15" xfId="77" applyNumberFormat="1" applyFont="1" applyFill="1" applyBorder="1" applyAlignment="1">
      <alignment horizontal="right"/>
    </xf>
    <xf numFmtId="3" fontId="32" fillId="3" borderId="17" xfId="13" applyNumberFormat="1" applyFont="1" applyFill="1" applyBorder="1" applyAlignment="1"/>
    <xf numFmtId="0" fontId="32" fillId="3" borderId="18" xfId="0" applyFont="1" applyFill="1" applyBorder="1" applyAlignment="1">
      <alignment horizontal="left"/>
    </xf>
    <xf numFmtId="3" fontId="31" fillId="3" borderId="17" xfId="77" applyNumberFormat="1" applyFont="1" applyFill="1" applyBorder="1" applyAlignment="1">
      <alignment horizontal="right"/>
    </xf>
    <xf numFmtId="3" fontId="31" fillId="3" borderId="18" xfId="77" applyNumberFormat="1" applyFont="1" applyFill="1" applyBorder="1" applyAlignment="1">
      <alignment horizontal="right"/>
    </xf>
    <xf numFmtId="3" fontId="31" fillId="3" borderId="19" xfId="77" applyNumberFormat="1" applyFont="1" applyFill="1" applyBorder="1" applyAlignment="1">
      <alignment horizontal="right"/>
    </xf>
    <xf numFmtId="3" fontId="31" fillId="4" borderId="19" xfId="77" applyNumberFormat="1" applyFont="1" applyFill="1" applyBorder="1" applyAlignment="1">
      <alignment horizontal="right"/>
    </xf>
    <xf numFmtId="3" fontId="31" fillId="4" borderId="18" xfId="77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0" xfId="0" applyFill="1"/>
    <xf numFmtId="49" fontId="31" fillId="0" borderId="17" xfId="0" applyNumberFormat="1" applyFont="1" applyFill="1" applyBorder="1"/>
    <xf numFmtId="3" fontId="17" fillId="3" borderId="0" xfId="0" applyNumberFormat="1" applyFont="1" applyFill="1"/>
    <xf numFmtId="0" fontId="32" fillId="0" borderId="0" xfId="0" applyFont="1"/>
    <xf numFmtId="0" fontId="29" fillId="4" borderId="20" xfId="0" applyFont="1" applyFill="1" applyBorder="1"/>
    <xf numFmtId="0" fontId="29" fillId="4" borderId="12" xfId="0" applyFont="1" applyFill="1" applyBorder="1"/>
    <xf numFmtId="3" fontId="29" fillId="4" borderId="20" xfId="0" applyNumberFormat="1" applyFont="1" applyFill="1" applyBorder="1"/>
    <xf numFmtId="3" fontId="29" fillId="4" borderId="12" xfId="0" applyNumberFormat="1" applyFont="1" applyFill="1" applyBorder="1"/>
    <xf numFmtId="0" fontId="30" fillId="3" borderId="21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166" fontId="30" fillId="3" borderId="0" xfId="0" applyNumberFormat="1" applyFont="1" applyFill="1" applyBorder="1" applyAlignment="1">
      <alignment horizontal="center"/>
    </xf>
    <xf numFmtId="0" fontId="32" fillId="3" borderId="9" xfId="0" applyFont="1" applyFill="1" applyBorder="1" applyAlignment="1">
      <alignment horizontal="left"/>
    </xf>
    <xf numFmtId="165" fontId="33" fillId="3" borderId="9" xfId="77" applyFont="1" applyFill="1" applyBorder="1"/>
    <xf numFmtId="165" fontId="33" fillId="3" borderId="0" xfId="77" applyFont="1" applyFill="1" applyBorder="1"/>
    <xf numFmtId="0" fontId="32" fillId="3" borderId="0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center"/>
    </xf>
    <xf numFmtId="0" fontId="17" fillId="0" borderId="0" xfId="0" applyFont="1"/>
    <xf numFmtId="3" fontId="35" fillId="0" borderId="1" xfId="1" applyNumberFormat="1" applyFont="1" applyFill="1" applyBorder="1" applyAlignment="1"/>
    <xf numFmtId="3" fontId="16" fillId="3" borderId="0" xfId="0" applyNumberFormat="1" applyFont="1" applyFill="1"/>
    <xf numFmtId="3" fontId="31" fillId="4" borderId="22" xfId="77" applyNumberFormat="1" applyFont="1" applyFill="1" applyBorder="1" applyAlignment="1">
      <alignment horizontal="right"/>
    </xf>
    <xf numFmtId="3" fontId="31" fillId="4" borderId="23" xfId="77" applyNumberFormat="1" applyFont="1" applyFill="1" applyBorder="1" applyAlignment="1">
      <alignment horizontal="right"/>
    </xf>
    <xf numFmtId="3" fontId="29" fillId="4" borderId="5" xfId="0" applyNumberFormat="1" applyFont="1" applyFill="1" applyBorder="1"/>
    <xf numFmtId="0" fontId="13" fillId="0" borderId="24" xfId="0" applyFont="1" applyFill="1" applyBorder="1" applyAlignment="1">
      <alignment horizontal="left"/>
    </xf>
    <xf numFmtId="3" fontId="12" fillId="2" borderId="24" xfId="13" applyNumberFormat="1" applyFont="1" applyFill="1" applyBorder="1" applyAlignment="1"/>
    <xf numFmtId="3" fontId="12" fillId="2" borderId="24" xfId="13" applyNumberFormat="1" applyFont="1" applyFill="1" applyBorder="1"/>
    <xf numFmtId="0" fontId="13" fillId="0" borderId="24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6" fontId="10" fillId="5" borderId="26" xfId="1" applyNumberFormat="1" applyFont="1" applyFill="1" applyBorder="1" applyAlignment="1">
      <alignment horizontal="center" wrapText="1"/>
    </xf>
    <xf numFmtId="166" fontId="10" fillId="5" borderId="26" xfId="1" applyNumberFormat="1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3" fontId="12" fillId="5" borderId="1" xfId="13" applyNumberFormat="1" applyFont="1" applyFill="1" applyBorder="1" applyAlignment="1"/>
    <xf numFmtId="3" fontId="12" fillId="5" borderId="1" xfId="13" applyNumberFormat="1" applyFont="1" applyFill="1" applyBorder="1"/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 wrapText="1"/>
    </xf>
    <xf numFmtId="0" fontId="15" fillId="3" borderId="0" xfId="0" applyFont="1" applyFill="1" applyAlignment="1">
      <alignment horizontal="center"/>
    </xf>
    <xf numFmtId="0" fontId="36" fillId="3" borderId="0" xfId="0" applyFont="1" applyFill="1"/>
    <xf numFmtId="0" fontId="37" fillId="3" borderId="0" xfId="0" applyFont="1" applyFill="1"/>
    <xf numFmtId="166" fontId="0" fillId="0" borderId="0" xfId="0" applyNumberFormat="1"/>
    <xf numFmtId="166" fontId="38" fillId="5" borderId="26" xfId="1" applyNumberFormat="1" applyFont="1" applyFill="1" applyBorder="1" applyAlignment="1">
      <alignment horizontal="center" wrapText="1"/>
    </xf>
    <xf numFmtId="3" fontId="13" fillId="0" borderId="24" xfId="1" applyNumberFormat="1" applyFont="1" applyFill="1" applyBorder="1" applyAlignment="1"/>
    <xf numFmtId="3" fontId="9" fillId="0" borderId="0" xfId="0" applyNumberFormat="1" applyFont="1" applyAlignment="1"/>
    <xf numFmtId="166" fontId="9" fillId="0" borderId="0" xfId="1" applyNumberFormat="1" applyFont="1" applyAlignment="1"/>
    <xf numFmtId="3" fontId="13" fillId="0" borderId="24" xfId="1" applyNumberFormat="1" applyFont="1" applyFill="1" applyBorder="1" applyAlignment="1">
      <alignment horizontal="right"/>
    </xf>
    <xf numFmtId="3" fontId="14" fillId="5" borderId="1" xfId="1" applyNumberFormat="1" applyFont="1" applyFill="1" applyBorder="1" applyAlignment="1">
      <alignment horizontal="right"/>
    </xf>
    <xf numFmtId="3" fontId="15" fillId="3" borderId="0" xfId="1" applyNumberFormat="1" applyFont="1" applyFill="1" applyAlignment="1">
      <alignment horizontal="right"/>
    </xf>
    <xf numFmtId="3" fontId="36" fillId="3" borderId="0" xfId="1" applyNumberFormat="1" applyFont="1" applyFill="1" applyAlignment="1">
      <alignment horizontal="right"/>
    </xf>
    <xf numFmtId="3" fontId="37" fillId="3" borderId="0" xfId="1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38" fillId="5" borderId="26" xfId="1" applyNumberFormat="1" applyFont="1" applyFill="1" applyBorder="1" applyAlignment="1">
      <alignment horizontal="center" wrapText="1"/>
    </xf>
    <xf numFmtId="3" fontId="15" fillId="3" borderId="0" xfId="0" applyNumberFormat="1" applyFont="1" applyFill="1" applyAlignment="1"/>
    <xf numFmtId="3" fontId="36" fillId="3" borderId="0" xfId="0" applyNumberFormat="1" applyFont="1" applyFill="1" applyAlignment="1"/>
    <xf numFmtId="3" fontId="37" fillId="3" borderId="0" xfId="0" applyNumberFormat="1" applyFont="1" applyFill="1" applyAlignment="1"/>
    <xf numFmtId="3" fontId="9" fillId="0" borderId="0" xfId="1" applyNumberFormat="1" applyFont="1" applyAlignment="1"/>
    <xf numFmtId="0" fontId="29" fillId="4" borderId="0" xfId="0" applyFont="1" applyFill="1" applyBorder="1" applyAlignment="1">
      <alignment horizontal="center"/>
    </xf>
    <xf numFmtId="49" fontId="31" fillId="0" borderId="7" xfId="0" applyNumberFormat="1" applyFont="1" applyFill="1" applyBorder="1"/>
    <xf numFmtId="0" fontId="32" fillId="3" borderId="28" xfId="0" applyFont="1" applyFill="1" applyBorder="1" applyAlignment="1">
      <alignment horizontal="left"/>
    </xf>
    <xf numFmtId="3" fontId="31" fillId="3" borderId="7" xfId="77" applyNumberFormat="1" applyFont="1" applyFill="1" applyBorder="1" applyAlignment="1">
      <alignment horizontal="right"/>
    </xf>
    <xf numFmtId="3" fontId="31" fillId="4" borderId="0" xfId="77" applyNumberFormat="1" applyFont="1" applyFill="1" applyBorder="1" applyAlignment="1">
      <alignment horizontal="right"/>
    </xf>
    <xf numFmtId="3" fontId="31" fillId="4" borderId="7" xfId="77" applyNumberFormat="1" applyFont="1" applyFill="1" applyBorder="1" applyAlignment="1">
      <alignment horizontal="right"/>
    </xf>
    <xf numFmtId="3" fontId="31" fillId="4" borderId="28" xfId="77" applyNumberFormat="1" applyFont="1" applyFill="1" applyBorder="1" applyAlignment="1">
      <alignment horizontal="right"/>
    </xf>
    <xf numFmtId="0" fontId="32" fillId="3" borderId="0" xfId="0" applyFont="1" applyFill="1"/>
    <xf numFmtId="3" fontId="31" fillId="3" borderId="29" xfId="77" applyNumberFormat="1" applyFont="1" applyFill="1" applyBorder="1" applyAlignment="1">
      <alignment horizontal="right"/>
    </xf>
    <xf numFmtId="3" fontId="29" fillId="4" borderId="12" xfId="77" applyNumberFormat="1" applyFont="1" applyFill="1" applyBorder="1" applyAlignment="1">
      <alignment horizontal="right"/>
    </xf>
    <xf numFmtId="3" fontId="31" fillId="4" borderId="29" xfId="77" applyNumberFormat="1" applyFont="1" applyFill="1" applyBorder="1" applyAlignment="1">
      <alignment horizontal="right"/>
    </xf>
    <xf numFmtId="3" fontId="31" fillId="4" borderId="30" xfId="77" applyNumberFormat="1" applyFont="1" applyFill="1" applyBorder="1" applyAlignment="1">
      <alignment horizontal="right"/>
    </xf>
    <xf numFmtId="3" fontId="31" fillId="3" borderId="21" xfId="77" applyNumberFormat="1" applyFont="1" applyFill="1" applyBorder="1" applyAlignment="1">
      <alignment horizontal="right"/>
    </xf>
    <xf numFmtId="3" fontId="31" fillId="4" borderId="12" xfId="0" applyNumberFormat="1" applyFont="1" applyFill="1" applyBorder="1"/>
    <xf numFmtId="3" fontId="32" fillId="3" borderId="0" xfId="0" applyNumberFormat="1" applyFont="1" applyFill="1"/>
    <xf numFmtId="3" fontId="31" fillId="3" borderId="0" xfId="77" applyNumberFormat="1" applyFont="1" applyFill="1" applyBorder="1" applyAlignment="1">
      <alignment horizontal="right"/>
    </xf>
    <xf numFmtId="3" fontId="31" fillId="3" borderId="28" xfId="77" applyNumberFormat="1" applyFont="1" applyFill="1" applyBorder="1" applyAlignment="1">
      <alignment horizontal="right"/>
    </xf>
    <xf numFmtId="3" fontId="32" fillId="3" borderId="18" xfId="77" applyNumberFormat="1" applyFont="1" applyFill="1" applyBorder="1" applyAlignment="1">
      <alignment horizontal="right"/>
    </xf>
    <xf numFmtId="0" fontId="29" fillId="4" borderId="28" xfId="0" applyFont="1" applyFill="1" applyBorder="1" applyAlignment="1">
      <alignment horizontal="center"/>
    </xf>
    <xf numFmtId="3" fontId="31" fillId="4" borderId="20" xfId="0" applyNumberFormat="1" applyFont="1" applyFill="1" applyBorder="1"/>
    <xf numFmtId="3" fontId="31" fillId="4" borderId="31" xfId="77" applyNumberFormat="1" applyFont="1" applyFill="1" applyBorder="1" applyAlignment="1">
      <alignment horizontal="right"/>
    </xf>
    <xf numFmtId="3" fontId="31" fillId="4" borderId="21" xfId="77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3" fontId="13" fillId="0" borderId="24" xfId="0" applyNumberFormat="1" applyFont="1" applyFill="1" applyBorder="1" applyAlignment="1">
      <alignment horizontal="left"/>
    </xf>
    <xf numFmtId="165" fontId="33" fillId="3" borderId="0" xfId="1" applyFont="1" applyFill="1"/>
    <xf numFmtId="165" fontId="39" fillId="3" borderId="0" xfId="1" applyFont="1" applyFill="1"/>
    <xf numFmtId="165" fontId="26" fillId="3" borderId="0" xfId="1" applyFont="1" applyFill="1"/>
    <xf numFmtId="165" fontId="33" fillId="0" borderId="0" xfId="1" applyFont="1"/>
    <xf numFmtId="0" fontId="0" fillId="0" borderId="24" xfId="0" applyBorder="1"/>
    <xf numFmtId="3" fontId="40" fillId="0" borderId="24" xfId="1" applyNumberFormat="1" applyFont="1" applyFill="1" applyBorder="1" applyAlignment="1">
      <alignment horizontal="right"/>
    </xf>
    <xf numFmtId="3" fontId="40" fillId="0" borderId="24" xfId="1" applyNumberFormat="1" applyFont="1" applyFill="1" applyBorder="1" applyAlignment="1"/>
    <xf numFmtId="3" fontId="40" fillId="6" borderId="24" xfId="1" applyNumberFormat="1" applyFont="1" applyFill="1" applyBorder="1" applyAlignment="1"/>
    <xf numFmtId="0" fontId="29" fillId="4" borderId="7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165" fontId="29" fillId="4" borderId="8" xfId="77" applyFont="1" applyFill="1" applyBorder="1" applyAlignment="1">
      <alignment horizontal="center"/>
    </xf>
    <xf numFmtId="165" fontId="29" fillId="4" borderId="9" xfId="77" applyFont="1" applyFill="1" applyBorder="1" applyAlignment="1">
      <alignment horizontal="center"/>
    </xf>
    <xf numFmtId="165" fontId="29" fillId="4" borderId="10" xfId="77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 vertical="justify"/>
    </xf>
    <xf numFmtId="0" fontId="29" fillId="4" borderId="13" xfId="0" applyFont="1" applyFill="1" applyBorder="1" applyAlignment="1">
      <alignment horizontal="center" vertical="justify"/>
    </xf>
    <xf numFmtId="0" fontId="18" fillId="3" borderId="0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165" fontId="29" fillId="4" borderId="2" xfId="77" applyFont="1" applyFill="1" applyBorder="1" applyAlignment="1">
      <alignment horizontal="center"/>
    </xf>
    <xf numFmtId="165" fontId="29" fillId="4" borderId="3" xfId="77" applyFont="1" applyFill="1" applyBorder="1" applyAlignment="1">
      <alignment horizontal="center"/>
    </xf>
    <xf numFmtId="165" fontId="29" fillId="4" borderId="4" xfId="77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165" fontId="29" fillId="4" borderId="20" xfId="77" applyFont="1" applyFill="1" applyBorder="1" applyAlignment="1">
      <alignment horizontal="center"/>
    </xf>
    <xf numFmtId="165" fontId="29" fillId="4" borderId="5" xfId="77" applyFont="1" applyFill="1" applyBorder="1" applyAlignment="1">
      <alignment horizontal="center"/>
    </xf>
    <xf numFmtId="165" fontId="29" fillId="4" borderId="6" xfId="77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65" fontId="15" fillId="3" borderId="0" xfId="1" applyFont="1" applyFill="1" applyAlignment="1">
      <alignment horizontal="center"/>
    </xf>
  </cellXfs>
  <cellStyles count="93">
    <cellStyle name="Comma" xfId="1" builtinId="3"/>
    <cellStyle name="Comma 10" xfId="79"/>
    <cellStyle name="Comma 11" xfId="82"/>
    <cellStyle name="Comma 12" xfId="85"/>
    <cellStyle name="Comma 13" xfId="88"/>
    <cellStyle name="Comma 14" xfId="91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41"/>
    <cellStyle name="Comma 4 2" xfId="42"/>
    <cellStyle name="Comma 4 3" xfId="43"/>
    <cellStyle name="Comma 4 4" xfId="44"/>
    <cellStyle name="Comma 4 5" xfId="45"/>
    <cellStyle name="Comma 5" xfId="9"/>
    <cellStyle name="Comma 5 2" xfId="10"/>
    <cellStyle name="Comma 5 2 2" xfId="11"/>
    <cellStyle name="Comma 5 2 2 2" xfId="12"/>
    <cellStyle name="Comma 5 2 3" xfId="13"/>
    <cellStyle name="Comma 5 2 3 2" xfId="46"/>
    <cellStyle name="Comma 5 2 4" xfId="47"/>
    <cellStyle name="Comma 5 2 5" xfId="48"/>
    <cellStyle name="Comma 5 3" xfId="14"/>
    <cellStyle name="Comma 5 3 2" xfId="15"/>
    <cellStyle name="Comma 5 3 3" xfId="49"/>
    <cellStyle name="Comma 5 4" xfId="16"/>
    <cellStyle name="Comma 5 4 2" xfId="50"/>
    <cellStyle name="Comma 5 5" xfId="51"/>
    <cellStyle name="Comma 5 6" xfId="52"/>
    <cellStyle name="Comma 6" xfId="75"/>
    <cellStyle name="Comma 7" xfId="17"/>
    <cellStyle name="Comma 7 2" xfId="18"/>
    <cellStyle name="Comma 7 2 2" xfId="19"/>
    <cellStyle name="Comma 7 2 2 2" xfId="53"/>
    <cellStyle name="Comma 7 2 3" xfId="54"/>
    <cellStyle name="Comma 7 2 4" xfId="55"/>
    <cellStyle name="Comma 7 2 5" xfId="56"/>
    <cellStyle name="Comma 7 3" xfId="20"/>
    <cellStyle name="Comma 7 3 2" xfId="21"/>
    <cellStyle name="Comma 7 3 3" xfId="57"/>
    <cellStyle name="Comma 7 4" xfId="22"/>
    <cellStyle name="Comma 7 5" xfId="58"/>
    <cellStyle name="Comma 7 6" xfId="59"/>
    <cellStyle name="Comma 8" xfId="23"/>
    <cellStyle name="Comma 8 2" xfId="24"/>
    <cellStyle name="Comma 8 2 2" xfId="25"/>
    <cellStyle name="Comma 8 2 2 2" xfId="26"/>
    <cellStyle name="Comma 8 2 3" xfId="27"/>
    <cellStyle name="Comma 8 2 3 2" xfId="60"/>
    <cellStyle name="Comma 8 2 4" xfId="61"/>
    <cellStyle name="Comma 8 2 5" xfId="62"/>
    <cellStyle name="Comma 8 3" xfId="28"/>
    <cellStyle name="Comma 8 3 2" xfId="29"/>
    <cellStyle name="Comma 8 3 3" xfId="63"/>
    <cellStyle name="Comma 8 4" xfId="30"/>
    <cellStyle name="Comma 8 4 2" xfId="64"/>
    <cellStyle name="Comma 8 5" xfId="65"/>
    <cellStyle name="Comma 8 6" xfId="66"/>
    <cellStyle name="Comma 9" xfId="31"/>
    <cellStyle name="Comma 9 2" xfId="32"/>
    <cellStyle name="Comma 9 2 2" xfId="33"/>
    <cellStyle name="Comma 9 2 2 2" xfId="34"/>
    <cellStyle name="Comma 9 2 3" xfId="35"/>
    <cellStyle name="Comma 9 2 3 2" xfId="67"/>
    <cellStyle name="Comma 9 2 4" xfId="68"/>
    <cellStyle name="Comma 9 2 5" xfId="69"/>
    <cellStyle name="Comma 9 3" xfId="36"/>
    <cellStyle name="Comma 9 3 2" xfId="37"/>
    <cellStyle name="Comma 9 3 3" xfId="70"/>
    <cellStyle name="Comma 9 4" xfId="38"/>
    <cellStyle name="Comma 9 5" xfId="71"/>
    <cellStyle name="Comma 9 6" xfId="72"/>
    <cellStyle name="Comma_Sheet1" xfId="77"/>
    <cellStyle name="Normal" xfId="0" builtinId="0"/>
    <cellStyle name="Normal 2" xfId="40"/>
    <cellStyle name="Normal 2 2" xfId="39"/>
    <cellStyle name="Normal 3" xfId="74"/>
    <cellStyle name="Normal 4" xfId="78"/>
    <cellStyle name="Normal 5" xfId="81"/>
    <cellStyle name="Normal 6" xfId="84"/>
    <cellStyle name="Normal 7" xfId="87"/>
    <cellStyle name="Normal 8" xfId="90"/>
    <cellStyle name="Percent 2" xfId="73"/>
    <cellStyle name="Percent 3" xfId="76"/>
    <cellStyle name="Percent 4" xfId="80"/>
    <cellStyle name="Percent 5" xfId="83"/>
    <cellStyle name="Percent 6" xfId="86"/>
    <cellStyle name="Percent 7" xfId="89"/>
    <cellStyle name="Percent 8" xfId="92"/>
  </cellStyles>
  <dxfs count="3">
    <dxf>
      <numFmt numFmtId="165" formatCode="_-* #,##0.00\ _P_t_s_-;\-* #,##0.00\ _P_t_s_-;_-* &quot;-&quot;??\ _P_t_s_-;_-@_-"/>
    </dxf>
    <dxf>
      <numFmt numFmtId="165" formatCode="_-* #,##0.00\ _P_t_s_-;\-* #,##0.00\ _P_t_s_-;_-* &quot;-&quot;??\ _P_t_s_-;_-@_-"/>
    </dxf>
    <dxf>
      <numFmt numFmtId="165" formatCode="_-* #,##0.00\ _P_t_s_-;\-* #,##0.00\ _P_t_s_-;_-* &quot;-&quot;??\ _P_t_s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1</xdr:col>
      <xdr:colOff>647700</xdr:colOff>
      <xdr:row>2</xdr:row>
      <xdr:rowOff>104775</xdr:rowOff>
    </xdr:to>
    <xdr:pic>
      <xdr:nvPicPr>
        <xdr:cNvPr id="2" name="Picture 3" descr="Y:\DIRECCION DESARROLLO Y COMERCIALIZACION SA\PUBLICIDAD, PROMOCION\2013 logotipo nuevo\logo fonafi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057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oila Rodríguez Tencio" refreshedDate="42233.631749305554" createdVersion="3" refreshedVersion="4" minRefreshableVersion="3" recordCount="412">
  <cacheSource type="worksheet">
    <worksheetSource ref="A10:K422" sheet="Detalle"/>
  </cacheSource>
  <cacheFields count="11">
    <cacheField name="Financiador" numFmtId="0">
      <sharedItems count="4">
        <s v="FID 544-02"/>
        <s v="FONAFIFO"/>
        <s v="FID 544-03"/>
        <s v="FID 544-16"/>
      </sharedItems>
    </cacheField>
    <cacheField name="Subpartida" numFmtId="3">
      <sharedItems count="54">
        <s v="2.01.04"/>
        <s v="2.02.03"/>
        <s v="1.04.99"/>
        <s v="2.04.02"/>
        <s v="1.05.02"/>
        <s v="1.01.01"/>
        <s v="1.02.01"/>
        <s v="9.02.02"/>
        <s v="1.02.02"/>
        <s v="1.04.03"/>
        <s v="1.04.04"/>
        <s v="1.04.06"/>
        <s v="1.08.01"/>
        <s v="1.08.06"/>
        <s v="1.08.07"/>
        <s v="1.04.05"/>
        <s v="1.07.01"/>
        <s v="1.03.03"/>
        <s v="2.99.99"/>
        <s v="1.03.02"/>
        <s v="6.03.99"/>
        <s v="6.04.04"/>
        <s v="1.03.01"/>
        <s v="1.06.01"/>
        <s v="1.99.02"/>
        <s v="5.01.05"/>
        <s v="6.03.01"/>
        <s v="0.01.01"/>
        <s v="0.02.01"/>
        <s v="0.04.01"/>
        <s v="0.04.02"/>
        <s v="0.04.03"/>
        <s v="0.04.04"/>
        <s v="0.04.05"/>
        <s v="0.05.01"/>
        <s v="0.05.02"/>
        <s v="0.05.03"/>
        <s v="0.05.05"/>
        <s v="1.04.02"/>
        <s v="1.05.03"/>
        <s v="1.05.04"/>
        <s v="2.03.01"/>
        <s v="1.02.04"/>
        <s v="1.01.03"/>
        <s v="0.03.01"/>
        <s v="0.03.02"/>
        <s v="0.01.05"/>
        <s v="0.03.99"/>
        <s v="1.05.01"/>
        <s v="6.02.99"/>
        <s v="6.06.02"/>
        <s v="1.01.99"/>
        <s v="0.02.04"/>
        <s v="2.03.02" u="1"/>
      </sharedItems>
    </cacheField>
    <cacheField name="Nombre" numFmtId="0">
      <sharedItems/>
    </cacheField>
    <cacheField name="Acción del PAO" numFmtId="0">
      <sharedItems containsBlank="1"/>
    </cacheField>
    <cacheField name="Monto Aumentado" numFmtId="3">
      <sharedItems containsSemiMixedTypes="0" containsString="0" containsNumber="1" containsInteger="1" minValue="0" maxValue="60386000"/>
    </cacheField>
    <cacheField name="Monto Disminuido" numFmtId="3">
      <sharedItems containsSemiMixedTypes="0" containsString="0" containsNumber="1" containsInteger="1" minValue="0" maxValue="60386000"/>
    </cacheField>
    <cacheField name="Monto Aumentado o Disminuido" numFmtId="3">
      <sharedItems containsSemiMixedTypes="0" containsString="0" containsNumber="1" containsInteger="1" minValue="-60386000" maxValue="60386000"/>
    </cacheField>
    <cacheField name="Programa" numFmtId="0">
      <sharedItems count="3">
        <s v="Dirección y Gestión Institucional"/>
        <s v="Financiamiento Forestal"/>
        <s v="Proyectos Especiales"/>
      </sharedItems>
    </cacheField>
    <cacheField name="Dirección/Regional " numFmtId="0">
      <sharedItems/>
    </cacheField>
    <cacheField name="Requimiento" numFmtId="0">
      <sharedItems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2">
  <r>
    <x v="0"/>
    <x v="0"/>
    <s v="Tintas, pinturas y diluyentes"/>
    <s v="DA-UPSG-A1-I3-Ac2"/>
    <n v="2000000"/>
    <n v="0"/>
    <n v="2000000"/>
    <x v="0"/>
    <s v="D. Administrativa-Financiera"/>
    <s v="Contrato de servicio continuo compra de tintas y tóner CR-018-2013 y otros no incluidos en ese contrato."/>
    <s v="U. Proveeduría"/>
  </r>
  <r>
    <x v="0"/>
    <x v="1"/>
    <s v="Alimentos y bebidas"/>
    <s v="DA-UPSG-A1-I6-Ac2"/>
    <n v="700000"/>
    <n v="0"/>
    <n v="700000"/>
    <x v="0"/>
    <s v="D. Administrativa-Financiera"/>
    <s v="Compra de bidones con agua para las diferentes dependencias del FONAFIFO"/>
    <s v="U. Proveeduría"/>
  </r>
  <r>
    <x v="0"/>
    <x v="1"/>
    <s v="Alimentos y bebidas"/>
    <s v="DA-UPSG-A1-I3-Ac2"/>
    <n v="1500000"/>
    <n v="0"/>
    <n v="1500000"/>
    <x v="0"/>
    <s v="D. Administrativa-Financiera"/>
    <s v="Contrato continuo No. CR-003-2013 para alimentos y bebidas según demanda"/>
    <s v="U. Proveeduría"/>
  </r>
  <r>
    <x v="0"/>
    <x v="1"/>
    <s v="Alimentos y bebidas"/>
    <s v="DA-UPSG-A1-I3-Ac2"/>
    <n v="1800000"/>
    <n v="0"/>
    <n v="1800000"/>
    <x v="0"/>
    <s v="D. Administrativa-Financiera"/>
    <s v="Contrato continuo No. CR-017-2011 para el servicio de catering a nivel institucional"/>
    <s v="U. Proveeduría"/>
  </r>
  <r>
    <x v="0"/>
    <x v="1"/>
    <s v="Alimentos y bebidas"/>
    <s v="DA-UPSG-A1-I0-Ac2"/>
    <n v="700000"/>
    <n v="0"/>
    <n v="700000"/>
    <x v="0"/>
    <s v="D. Administrativa-Financiera"/>
    <s v="Para adquirir paquetes de alimentos y bebidas"/>
    <s v="U. Proveeduría"/>
  </r>
  <r>
    <x v="0"/>
    <x v="2"/>
    <s v="Otros servicios de gestión y apoyo"/>
    <s v="DA-UA-A5-I2-Ac2"/>
    <n v="300000"/>
    <n v="0"/>
    <n v="300000"/>
    <x v="0"/>
    <s v="D. Administrativa-Financiera"/>
    <s v="Polarizado de vidrios del cuarto piso del edificio San José"/>
    <s v="U. Archivo"/>
  </r>
  <r>
    <x v="0"/>
    <x v="3"/>
    <s v="Repuestos y accesorios"/>
    <s v="DA-UPSG-A1-I3-Ac2"/>
    <n v="800000"/>
    <n v="0"/>
    <n v="800000"/>
    <x v="0"/>
    <s v="D. Administrativa-Financiera"/>
    <s v="Para adquirir repuestos correspondientes al contrato CR-014-2013"/>
    <s v="U. Proveeduría"/>
  </r>
  <r>
    <x v="0"/>
    <x v="4"/>
    <s v="Viáticos dentro del país"/>
    <s v="DA-URH-A2-I4-Ac-1"/>
    <n v="250000"/>
    <n v="0"/>
    <n v="250000"/>
    <x v="0"/>
    <s v="D. Administrativa-Financiera"/>
    <s v="Para el pago de viáticos por visitas a Oficinas Regionales."/>
    <s v="U. Recursos Humanos"/>
  </r>
  <r>
    <x v="0"/>
    <x v="5"/>
    <s v="Alquiler de edificios, locales y terrenos"/>
    <s v="DA-UPSG-A1-I3-Ac2"/>
    <n v="0"/>
    <n v="96627"/>
    <n v="-96627"/>
    <x v="1"/>
    <s v="R. Palmar Norte"/>
    <s v="Contenido presupuestario para el financiamiento de la modificación presupuestaria."/>
    <s v="U. Proveeduría"/>
  </r>
  <r>
    <x v="0"/>
    <x v="5"/>
    <s v="Alquiler de edificios, locales y terrenos"/>
    <s v="DA-UPSG-A1-I3-Ac2"/>
    <n v="0"/>
    <n v="326755"/>
    <n v="-326755"/>
    <x v="1"/>
    <s v="R. Nicoya"/>
    <s v="Contenido presupuestario para el financiamiento de la modificación presupuestaria."/>
    <s v="U. Proveeduría"/>
  </r>
  <r>
    <x v="0"/>
    <x v="6"/>
    <s v="Servicio de Agua y Alcantarillado"/>
    <s v="DA-UPSG-A1-I6-Ac2"/>
    <n v="0"/>
    <n v="100000"/>
    <n v="-100000"/>
    <x v="1"/>
    <s v="R. Palmar Norte"/>
    <s v="Se disminuye presupuesto Servicio de agua de la Oficina Regional de Palmar Norte"/>
    <s v="U. Proveeduría"/>
  </r>
  <r>
    <x v="0"/>
    <x v="7"/>
    <s v="Sumas con destino específico sin asignación presupuestaria"/>
    <m/>
    <n v="326755"/>
    <n v="0"/>
    <n v="326755"/>
    <x v="1"/>
    <s v="R. Nicoya"/>
    <s v="Contenido presupuestario para el financiamiento de la modificación presupuestaria."/>
    <s v="Depto Financiero-Contable"/>
  </r>
  <r>
    <x v="0"/>
    <x v="7"/>
    <s v="Sumas con destino específico sin asignación presupuestaria"/>
    <m/>
    <n v="0"/>
    <n v="326755"/>
    <n v="-326755"/>
    <x v="1"/>
    <s v="R. Nicoya"/>
    <s v="Contenido presupuestario para el financiamiento de la modificación presupuestaria."/>
    <s v="Depto Financiero-Contable"/>
  </r>
  <r>
    <x v="0"/>
    <x v="6"/>
    <s v="Servicio de Agua y Alcantarillado"/>
    <s v="DA-UPSG-A1-I6-Ac2"/>
    <n v="0"/>
    <n v="101755"/>
    <n v="-101755"/>
    <x v="1"/>
    <s v="R. Nicoya"/>
    <s v="Se disminuye presupuesto Servicio de agua de la Oficina Regional de Nicoya"/>
    <s v="U. Proveeduría"/>
  </r>
  <r>
    <x v="0"/>
    <x v="8"/>
    <s v="Servicio de energía electrica"/>
    <s v="DA-UPSG-A1-I6-Ac2"/>
    <n v="0"/>
    <n v="700000"/>
    <n v="-700000"/>
    <x v="0"/>
    <s v="D. Administrativa-Financiera"/>
    <s v="Se disminuye presupuesto servicio de electricidad del edificio de San Jose"/>
    <s v="U. Proveeduría"/>
  </r>
  <r>
    <x v="0"/>
    <x v="8"/>
    <s v="Servicio de energía electrica"/>
    <s v="DA-UPSG-A1-I6-Ac2"/>
    <n v="0"/>
    <n v="300000"/>
    <n v="-300000"/>
    <x v="1"/>
    <s v="R. Palmar Norte"/>
    <s v="Se disminuye presupuesto servicio de electricidad del edificio de Palmar Norte"/>
    <s v="U. Proveeduría"/>
  </r>
  <r>
    <x v="0"/>
    <x v="8"/>
    <s v="Servicio de energía electrica"/>
    <s v="DA-UPSG-A1-I6-Ac2"/>
    <n v="0"/>
    <n v="100000"/>
    <n v="-100000"/>
    <x v="1"/>
    <s v="R. Nicoya"/>
    <s v="Se disminuye presupuesto servicio de electricidad del edificio de Nicoya"/>
    <s v="U. Proveeduría"/>
  </r>
  <r>
    <x v="0"/>
    <x v="7"/>
    <s v="Sumas con destino específico sin asignación presupuestaria"/>
    <m/>
    <n v="0"/>
    <n v="200000"/>
    <n v="-200000"/>
    <x v="1"/>
    <s v="R. Cañas"/>
    <s v="Contenido presupuestario para el financiamiento de la modificación presupuestaria."/>
    <s v="Depto Financiero-Contable"/>
  </r>
  <r>
    <x v="0"/>
    <x v="7"/>
    <s v="Sumas con destino específico sin asignación presupuestaria"/>
    <m/>
    <n v="200000"/>
    <n v="0"/>
    <n v="200000"/>
    <x v="1"/>
    <s v="R. Cañas"/>
    <s v="Contenido presupuestario para el financiamiento de la modificación presupuestaria."/>
    <s v="Depto Financiero-Contable"/>
  </r>
  <r>
    <x v="0"/>
    <x v="8"/>
    <s v="Servicio de energía electrica"/>
    <s v="DA-UPSG-A1-I6-Ac2"/>
    <n v="0"/>
    <n v="200000"/>
    <n v="-200000"/>
    <x v="1"/>
    <s v="R. Cañas"/>
    <s v="Se disminuye presupuesto servicio de electricidad del edificio de Cañas"/>
    <s v="U. Proveeduría"/>
  </r>
  <r>
    <x v="0"/>
    <x v="9"/>
    <s v="Servicios de ingeniería"/>
    <s v="DA-UPSG-A1-I0-Ac3"/>
    <n v="0"/>
    <n v="1500000"/>
    <n v="-1500000"/>
    <x v="0"/>
    <s v="D. Administrativa-Financiera"/>
    <s v="Se disminuye presupuesto para contratar servicio de diseño del techo del parqueo y caseta"/>
    <s v="U. Proveeduría"/>
  </r>
  <r>
    <x v="0"/>
    <x v="9"/>
    <s v="Servicios de ingeniería"/>
    <s v="DA-UPSG-A1-I0-Ac3"/>
    <n v="0"/>
    <n v="500000"/>
    <n v="-500000"/>
    <x v="0"/>
    <s v="D. Administrativa-Financiera"/>
    <s v="Se disminuye presupuesto contratar servicios para elaborar especificaciones técnicas"/>
    <s v="U. Proveeduría"/>
  </r>
  <r>
    <x v="0"/>
    <x v="10"/>
    <s v="Servicios en ciencias económicas y sociales"/>
    <s v="DA-UPSG-A1-I1-Ac1"/>
    <n v="0"/>
    <n v="485507"/>
    <n v="-485507"/>
    <x v="0"/>
    <s v="D. Administrativa-Financiera"/>
    <s v="Se disminuye presupuesto porque no se requiere servicios de valoración de activos"/>
    <s v="U. Proveeduría"/>
  </r>
  <r>
    <x v="0"/>
    <x v="11"/>
    <s v="Servicios Generales"/>
    <s v="DA-UPSG-A1-I3-Ac2"/>
    <n v="0"/>
    <n v="1800000"/>
    <n v="-1800000"/>
    <x v="0"/>
    <s v="D. Administrativa-Financiera"/>
    <s v="Se disminuye presupuesto del contrato continuo de vigilancia de la contratación CR-001-2014"/>
    <s v="U. Proveeduría"/>
  </r>
  <r>
    <x v="0"/>
    <x v="2"/>
    <s v="Otros servicios de gestión y apoyo"/>
    <s v="DA-UPSG-A1-I6-Ac2"/>
    <n v="0"/>
    <n v="100000"/>
    <n v="-100000"/>
    <x v="0"/>
    <s v="D. Administrativa-Financiera"/>
    <s v="Se disminuye presupuesto revisión técnica de los vehículos Fideicomiso"/>
    <s v="U. Proveeduría"/>
  </r>
  <r>
    <x v="0"/>
    <x v="12"/>
    <s v="Mantenimiento de edificios, locales y terrenos"/>
    <s v="DA-UPSG-A1-I0-Ac3"/>
    <n v="0"/>
    <n v="50000"/>
    <n v="-50000"/>
    <x v="0"/>
    <s v="D. Administrativa-Financiera"/>
    <s v="Se disminuye presupuesto para cubrir eventuales requerimientos institucionales no comtemplados en el servicio continuo"/>
    <s v="U. Proveeduría"/>
  </r>
  <r>
    <x v="0"/>
    <x v="12"/>
    <s v="Mantenimiento de edificios, locales y terrenos"/>
    <s v="DA-UPSG-A1-I3-Ac2"/>
    <n v="0"/>
    <n v="1724493"/>
    <n v="-1724493"/>
    <x v="0"/>
    <s v="D. Administrativa-Financiera"/>
    <s v="Se disminuye presupuesto Contrato de servicio continuo reparaciones menores CR-02-2014"/>
    <s v="U. Proveeduría"/>
  </r>
  <r>
    <x v="0"/>
    <x v="13"/>
    <s v="Mantenimiento y reparación de equipo de comunicación"/>
    <s v="DA-UPSG-A1-I0-Ac3"/>
    <n v="0"/>
    <n v="300000"/>
    <n v="-300000"/>
    <x v="0"/>
    <s v="D. Administrativa-Financiera"/>
    <s v="Se disminuye presupuesto para cubrir eventuales reparaciones no incluidas en el servicio continuo CEC-033-2011 Y CEC-048-2011"/>
    <s v="U. Proveeduría"/>
  </r>
  <r>
    <x v="0"/>
    <x v="13"/>
    <s v="Mantenimiento y reparación de equipo de comunicación"/>
    <s v="DA-UPSG-A1-I3-Ac2"/>
    <n v="0"/>
    <n v="500000"/>
    <n v="-500000"/>
    <x v="0"/>
    <s v="D. Administrativa-Financiera"/>
    <s v="Se disminuye presupuesto Contrato de servicio continuo de telefónica CEC-033-2011"/>
    <s v="U. Proveeduría"/>
  </r>
  <r>
    <x v="0"/>
    <x v="14"/>
    <s v="Mantenimiento y reparación de equipo de computo"/>
    <s v="DA-UPSG-A1-I0-Ac3"/>
    <n v="0"/>
    <n v="1000000"/>
    <n v="-1000000"/>
    <x v="0"/>
    <s v="D. Administrativa-Financiera"/>
    <s v="Se disminuye presupuesto para eventuales necesidades de mantenimiento de equipo y mobiliario de oficina"/>
    <s v="U. Proveeduría"/>
  </r>
  <r>
    <x v="0"/>
    <x v="15"/>
    <s v="Servicios de Desarrollo de Sistemas Informáticos"/>
    <s v="DG-UI-OE2-M3-Ac2"/>
    <n v="2100000"/>
    <n v="0"/>
    <n v="2100000"/>
    <x v="0"/>
    <s v="D. General"/>
    <s v="Contratación para el Desarrollo de interfaz de integración del Sistema de Pago por servicios ambientales (SiPSA) proyecto (PASI)"/>
    <s v="U. Informática"/>
  </r>
  <r>
    <x v="0"/>
    <x v="9"/>
    <s v="Servicios de ingeniería"/>
    <s v="DG-UI-A2-I2-Ac4"/>
    <n v="0"/>
    <n v="2100000"/>
    <n v="-2100000"/>
    <x v="0"/>
    <s v="D. General"/>
    <s v="Se disminuye el presupuesto de la Fase 2: Contratación de una consultoría que desarrolle, implemente e integre con SiPS aun visor geoespacial , que genere reportes en xls espaciales y migración SHAPES-Files"/>
    <s v="U. Informática"/>
  </r>
  <r>
    <x v="0"/>
    <x v="16"/>
    <s v="Actividades de capacitación"/>
    <s v="DAJ-A1-I1-Ac2"/>
    <n v="90000"/>
    <n v="0"/>
    <n v="90000"/>
    <x v="0"/>
    <s v="D. Asuntos Jurídicos"/>
    <s v="Curso básico de Contratación Administrativa."/>
    <s v="D. Asuntos Jurídicos"/>
  </r>
  <r>
    <x v="0"/>
    <x v="7"/>
    <s v="Sumas con destino específico sin asignación presupuestaria"/>
    <m/>
    <n v="0"/>
    <n v="90000"/>
    <n v="-90000"/>
    <x v="0"/>
    <s v="D. Asuntos Jurídicos"/>
    <s v="Contenido presupuestario para el financiamiento de la modificación presupuestaria."/>
    <s v="Depto Financiero-Contable"/>
  </r>
  <r>
    <x v="0"/>
    <x v="7"/>
    <s v="Sumas con destino específico sin asignación presupuestaria"/>
    <m/>
    <n v="90000"/>
    <n v="0"/>
    <n v="90000"/>
    <x v="0"/>
    <s v="D. Asuntos Jurídicos"/>
    <s v="Contenido presupuestario para el financiamiento de la modificación presupuestaria."/>
    <s v="Depto Financiero-Contable"/>
  </r>
  <r>
    <x v="0"/>
    <x v="7"/>
    <s v="Sumas con destino específico sin asignación presupuestaria"/>
    <m/>
    <n v="0"/>
    <n v="90000"/>
    <n v="-90000"/>
    <x v="1"/>
    <s v="D. Servicios Ambientales"/>
    <s v="Contenido presupuestario para el financiamiento de la modificación presupuestaria."/>
    <s v="Depto Financiero-Contable"/>
  </r>
  <r>
    <x v="0"/>
    <x v="7"/>
    <s v="Sumas con destino específico sin asignación presupuestaria"/>
    <m/>
    <n v="90000"/>
    <n v="0"/>
    <n v="90000"/>
    <x v="1"/>
    <s v="D. Servicios Ambientales"/>
    <s v="Contenido presupuestario para el financiamiento de la modificación presupuestaria."/>
    <s v="Depto Financiero-Contable"/>
  </r>
  <r>
    <x v="0"/>
    <x v="16"/>
    <s v="Actividades de capacitación"/>
    <s v="DSA-A1-I0-Ac1"/>
    <n v="0"/>
    <n v="90000"/>
    <n v="-90000"/>
    <x v="1"/>
    <s v="D. Servicios Ambientales"/>
    <s v="Disminución de la capacitación &quot;Sivicultura en Plantaciones Forestales…&quot; para traslar el contenido presupuestario a la D. Asuntos Jurídicos."/>
    <s v="D. Asuntos Jurídicos"/>
  </r>
  <r>
    <x v="0"/>
    <x v="17"/>
    <s v="Impresión, encuadernación y otros"/>
    <s v="DG-FBS-A1-I2-Ac1"/>
    <n v="500000"/>
    <n v="0"/>
    <n v="500000"/>
    <x v="0"/>
    <s v="D. General"/>
    <s v="Impresión de Ecomarchamos"/>
    <s v="Fondo de Biodivesidad"/>
  </r>
  <r>
    <x v="0"/>
    <x v="18"/>
    <s v="Otros útiles y materiales diversos"/>
    <s v="DG-FBS-A1-I3-Ac2"/>
    <n v="450000"/>
    <n v="0"/>
    <n v="450000"/>
    <x v="0"/>
    <s v="D. General"/>
    <s v="Compra de reconocimientos en madera para la actividad de lanzamiento del FBS y el día de los Parques Nacionales."/>
    <s v="Fondo de Biodivesidad"/>
  </r>
  <r>
    <x v="0"/>
    <x v="19"/>
    <s v="Publicidad y Propaganda"/>
    <s v="DG-FBS-A1-I3-Ac2"/>
    <n v="0"/>
    <n v="950000"/>
    <n v="-950000"/>
    <x v="0"/>
    <s v="D. General"/>
    <s v="Disminución para dar contenido a la modficación presupuestaria."/>
    <s v="Fondo de Biodivesidad"/>
  </r>
  <r>
    <x v="0"/>
    <x v="18"/>
    <s v="Otros útiles y materiales diversos"/>
    <s v="DG-FBS-A1-I3-Ac2"/>
    <n v="450000"/>
    <n v="0"/>
    <n v="450000"/>
    <x v="0"/>
    <s v="D. General"/>
    <s v="Compra de reconocimientos en piedra para la actividad de lanzamiento del FBS y el día de los Parques Nacionales."/>
    <s v="Fondo de Biodivesidad"/>
  </r>
  <r>
    <x v="0"/>
    <x v="7"/>
    <s v="Sumas con destino específico sin asignación presupuestaria"/>
    <m/>
    <n v="0"/>
    <n v="1000000"/>
    <n v="-1000000"/>
    <x v="0"/>
    <s v="D. General"/>
    <s v="Contenido presupuestario para el financiamiento de la modificación presupuestaria."/>
    <s v="Depto Financiero-Contable"/>
  </r>
  <r>
    <x v="0"/>
    <x v="7"/>
    <s v="Sumas con destino específico sin asignación presupuestaria"/>
    <m/>
    <n v="1000000"/>
    <n v="0"/>
    <n v="1000000"/>
    <x v="0"/>
    <s v="D. General"/>
    <s v="Contenido presupuestario para el financiamiento de la modificación presupuestaria."/>
    <s v="Depto Financiero-Contable"/>
  </r>
  <r>
    <x v="0"/>
    <x v="2"/>
    <s v="Otros servicios de gestión y apoyo"/>
    <s v="DG-FBS-A1-I3-Ac2"/>
    <n v="250000"/>
    <n v="0"/>
    <n v="250000"/>
    <x v="0"/>
    <s v="D. General"/>
    <s v="Grabado de placas para los reconocimientos para la actividad de lanzamiento del FBS y el día de los Parques Nacionales."/>
    <s v="Fondo de Biodivesidad"/>
  </r>
  <r>
    <x v="0"/>
    <x v="20"/>
    <s v="Otras prestaciones"/>
    <m/>
    <n v="300000"/>
    <n v="0"/>
    <n v="300000"/>
    <x v="1"/>
    <s v="D. Servicios Ambientales"/>
    <s v="Incremento para dar contenido a pago de incapacidades."/>
    <s v="D. Servicios Ambientales"/>
  </r>
  <r>
    <x v="0"/>
    <x v="21"/>
    <s v="Transferencias Corrientes a otras entidades privadas sin fines de lucro"/>
    <s v="DSA-A1-I0-Ac21"/>
    <n v="0"/>
    <n v="300000"/>
    <n v="-300000"/>
    <x v="1"/>
    <s v="D. Servicios Ambientales"/>
    <s v="Dismunución para el financiamiento de la modificación presupuestaria."/>
    <s v="D. Servicios Ambientales"/>
  </r>
  <r>
    <x v="0"/>
    <x v="7"/>
    <s v="Sumas con destino específico sin asignación presupuestaria"/>
    <m/>
    <n v="1000000"/>
    <n v="0"/>
    <n v="1000000"/>
    <x v="1"/>
    <s v="D. Servicios Ambientales"/>
    <s v="Contenido presupuestario para el financiamiento de la modificación presupuestaria."/>
    <s v="Depto Financiero-Contable"/>
  </r>
  <r>
    <x v="0"/>
    <x v="7"/>
    <s v="Sumas con destino específico sin asignación presupuestaria"/>
    <m/>
    <n v="0"/>
    <n v="1000000"/>
    <n v="-1000000"/>
    <x v="1"/>
    <s v="D. Servicios Ambientales"/>
    <s v="Contenido presupuestario para el financiamiento de la modificación presupuestaria."/>
    <s v="Depto Financiero-Contable"/>
  </r>
  <r>
    <x v="0"/>
    <x v="22"/>
    <s v="Información"/>
    <s v="DSA-A1-I0-Ac3"/>
    <n v="0"/>
    <n v="1000000"/>
    <n v="-1000000"/>
    <x v="1"/>
    <s v="D. Servicios Ambientales"/>
    <s v="Se disminuye presupuesto para publicación de manuales administrativos PSA, para dar contenido a la modificación presupuestaria."/>
    <s v="D. Servicios Ambientales"/>
  </r>
  <r>
    <x v="0"/>
    <x v="23"/>
    <s v="Seguros"/>
    <s v="DG-A2-I1-Ac2"/>
    <n v="300000"/>
    <n v="0"/>
    <n v="300000"/>
    <x v="0"/>
    <s v="D. General"/>
    <s v="Para cubrir gastos por concepto de seguros."/>
    <s v="Depto Financiero-Contable"/>
  </r>
  <r>
    <x v="0"/>
    <x v="23"/>
    <s v="Seguros"/>
    <s v="DA-UPSG-A1-I6-Ac2"/>
    <n v="300000"/>
    <n v="0"/>
    <n v="300000"/>
    <x v="0"/>
    <s v="D. Administrativa-Financiera"/>
    <s v="Para cubrir gastos por concepto de seguros."/>
    <s v="Depto Financiero-Contable"/>
  </r>
  <r>
    <x v="1"/>
    <x v="17"/>
    <s v="Impresión, encuadernación y otros"/>
    <s v="DFC-A2-I3-Ac2"/>
    <n v="20000"/>
    <n v="0"/>
    <n v="20000"/>
    <x v="0"/>
    <s v="D. Administrativa-Financiera"/>
    <s v="Confección de 2 chequeras."/>
    <s v="Depto Financiero-Contable"/>
  </r>
  <r>
    <x v="1"/>
    <x v="24"/>
    <s v="Intereses moratorios y multas"/>
    <s v="DFC-A2-I3-Ac2"/>
    <n v="30000"/>
    <n v="0"/>
    <n v="30000"/>
    <x v="0"/>
    <s v="D. Administrativa-Financiera"/>
    <s v="Pago de eventuales multas o intereses."/>
    <s v="Depto Financiero-Contable"/>
  </r>
  <r>
    <x v="0"/>
    <x v="7"/>
    <s v="Sumas con destino específico sin asignación presupuestaria"/>
    <m/>
    <n v="276755"/>
    <n v="0"/>
    <n v="276755"/>
    <x v="1"/>
    <s v="R. SJ Occidental"/>
    <s v="Contenido presupuestario para el financiamiento de la modificación presupuestaria."/>
    <s v="Depto Financiero-Contable"/>
  </r>
  <r>
    <x v="0"/>
    <x v="7"/>
    <s v="Sumas con destino específico sin asignación presupuestaria"/>
    <m/>
    <n v="0"/>
    <n v="276755"/>
    <n v="-276755"/>
    <x v="1"/>
    <s v="R. SJ Occidental"/>
    <s v="Contenido presupuestario para el financiamiento de la modificación presupuestaria."/>
    <s v="Depto Financiero-Contable"/>
  </r>
  <r>
    <x v="0"/>
    <x v="20"/>
    <s v="Otras prestaciones"/>
    <m/>
    <n v="75000"/>
    <n v="0"/>
    <n v="75000"/>
    <x v="1"/>
    <s v="R. SJ Occidental"/>
    <s v="Incremento para dar contenido a pago de incapacidades."/>
    <s v="R. SJ Occidental"/>
  </r>
  <r>
    <x v="0"/>
    <x v="7"/>
    <s v="Sumas con destino específico sin asignación presupuestaria"/>
    <m/>
    <n v="250000"/>
    <n v="0"/>
    <n v="250000"/>
    <x v="1"/>
    <s v="R. SJ Oriental"/>
    <s v="Contenido presupuestario para el financiamiento de la modificación presupuestaria."/>
    <s v="Depto Financiero-Contable"/>
  </r>
  <r>
    <x v="0"/>
    <x v="7"/>
    <s v="Sumas con destino específico sin asignación presupuestaria"/>
    <m/>
    <n v="0"/>
    <n v="250000"/>
    <n v="-250000"/>
    <x v="1"/>
    <s v="R. SJ Oriental"/>
    <s v="Contenido presupuestario para el financiamiento de la modificación presupuestaria."/>
    <s v="Depto Financiero-Contable"/>
  </r>
  <r>
    <x v="0"/>
    <x v="20"/>
    <s v="Otras prestaciones"/>
    <m/>
    <n v="250000"/>
    <n v="0"/>
    <n v="250000"/>
    <x v="1"/>
    <s v="R. SJ Oriental"/>
    <s v="Incremento para dar contenido a pago de incapacidades."/>
    <s v="R. SJ Oriental"/>
  </r>
  <r>
    <x v="1"/>
    <x v="25"/>
    <s v="Equipo y Programas de cómputo"/>
    <s v="DAJ-A1-I2-Ac2"/>
    <n v="0"/>
    <n v="800000"/>
    <n v="-800000"/>
    <x v="0"/>
    <s v="D. Asuntos Jurídicos"/>
    <s v="Dismunución para el financiamiento de la modificación presupuestaria."/>
    <s v="D. Asuntos Jurídicos"/>
  </r>
  <r>
    <x v="1"/>
    <x v="16"/>
    <s v="Actividades de capacitación"/>
    <s v="DAJ-A1-I1-Ac1"/>
    <n v="800000"/>
    <n v="0"/>
    <n v="800000"/>
    <x v="0"/>
    <s v="D. Asuntos Jurídicos"/>
    <s v="Contenido presupuestario para capacitaciones en Derecho Público"/>
    <s v="D. Asuntos Jurídicos"/>
  </r>
  <r>
    <x v="0"/>
    <x v="26"/>
    <s v="Prestaciones Legales"/>
    <s v="DAJ-A3-I4-Ac5"/>
    <n v="0"/>
    <n v="50000"/>
    <n v="-50000"/>
    <x v="0"/>
    <s v="D. Asuntos Jurídicos"/>
    <s v="Contenido presupuestario para el financiamiento de la modificación presupuestaria."/>
    <s v="D. Asuntos Jurídicos"/>
  </r>
  <r>
    <x v="0"/>
    <x v="17"/>
    <s v="Impresión, encuadernación y otros"/>
    <s v="DAJ-A3-I4-Ac5"/>
    <n v="50000"/>
    <n v="0"/>
    <n v="50000"/>
    <x v="0"/>
    <s v="D. Asuntos Jurídicos"/>
    <s v="Se aumenta presupuesto para el servicio de fotocopiado."/>
    <s v="D. Asuntos Jurídicos"/>
  </r>
  <r>
    <x v="0"/>
    <x v="11"/>
    <s v="Servicios Generales"/>
    <s v="DA-UPSG-A1-I3-Ac2"/>
    <n v="50000"/>
    <n v="0"/>
    <n v="50000"/>
    <x v="0"/>
    <s v="D. Administrativa-Financiera"/>
    <s v="Se aumenta presupuesto por concepto de pago de parqueos"/>
    <s v="Depto Financiero-Contable"/>
  </r>
  <r>
    <x v="0"/>
    <x v="4"/>
    <s v="Viáticos dentro del país"/>
    <s v="DFC-A1-I2-Ac2"/>
    <n v="260000"/>
    <n v="0"/>
    <n v="260000"/>
    <x v="0"/>
    <s v="D. Administrativa-Financiera"/>
    <s v="Presupuesto para pago de viáticos a estudiante en práctica en el Depto. Financiero-Contable."/>
    <s v="Depto. Financiero-Contable"/>
  </r>
  <r>
    <x v="0"/>
    <x v="27"/>
    <s v="Sueldos para cargos fijos"/>
    <m/>
    <n v="0"/>
    <n v="457828"/>
    <n v="-457828"/>
    <x v="0"/>
    <s v="D. General"/>
    <s v="Disminución de contenido presupuestario para financiar el pago de tiempo extraordinario."/>
    <s v="U. Recursos Humanos"/>
  </r>
  <r>
    <x v="0"/>
    <x v="28"/>
    <s v="Tiempo Extraordinario"/>
    <m/>
    <n v="354000"/>
    <n v="0"/>
    <n v="354000"/>
    <x v="0"/>
    <s v="D. General"/>
    <s v="Pago de tiempo extraordinario para atender acciones de mejora en el desarrollo e implementación del PASI."/>
    <s v="U. Recursos Humanos"/>
  </r>
  <r>
    <x v="0"/>
    <x v="27"/>
    <s v="Sueldos para cargos fijos"/>
    <m/>
    <n v="0"/>
    <n v="713902"/>
    <n v="-713902"/>
    <x v="0"/>
    <s v="D. Asuntos Jurídicos"/>
    <s v="Disminución de contenido presupuestario para financiar el pago de tiempo extraordinario."/>
    <s v="U. Recursos Humanos"/>
  </r>
  <r>
    <x v="0"/>
    <x v="28"/>
    <s v="Tiempo Extraordinario"/>
    <m/>
    <n v="552000"/>
    <n v="0"/>
    <n v="552000"/>
    <x v="0"/>
    <s v="D. Asuntos Jurídicos"/>
    <s v="Pago de tiempo extraordinario para atender acciones de mejora en la ejecución presupuestaria, principalmente en PSA."/>
    <s v="U. Recursos Humanos"/>
  </r>
  <r>
    <x v="0"/>
    <x v="21"/>
    <s v="Transferencias Corrientes a otras entidades privadas sin fines de lucro"/>
    <s v="DSA-A1-I0-Ac21"/>
    <n v="0"/>
    <n v="4485814"/>
    <n v="-4485814"/>
    <x v="1"/>
    <s v="D. Servicios Ambientales"/>
    <s v="Dismunución para el financiamiento de la modificación presupuestaria."/>
    <s v="U. Recursos Humanos"/>
  </r>
  <r>
    <x v="0"/>
    <x v="28"/>
    <s v="Tiempo Extraordinario"/>
    <m/>
    <n v="1352000"/>
    <n v="0"/>
    <n v="1352000"/>
    <x v="1"/>
    <s v="D. Servicios Ambientales"/>
    <s v="Pago de tiempo extraordinario para atender acciones de mejora en la ejecución presupuestaria, principalmente en PSA."/>
    <s v="U. Recursos Humanos"/>
  </r>
  <r>
    <x v="0"/>
    <x v="28"/>
    <s v="Tiempo Extraordinario"/>
    <m/>
    <n v="156000"/>
    <n v="0"/>
    <n v="156000"/>
    <x v="1"/>
    <s v="R. SJ Occidental"/>
    <s v="Pago de tiempo extraordinario para atender acciones de mejora en la ejecución presupuestaria, principalmente en PSA."/>
    <s v="U. Recursos Humanos"/>
  </r>
  <r>
    <x v="0"/>
    <x v="28"/>
    <s v="Tiempo Extraordinario"/>
    <m/>
    <n v="384000"/>
    <n v="0"/>
    <n v="384000"/>
    <x v="1"/>
    <s v="R. Palmar Norte"/>
    <s v="Pago de tiempo extraordinario para atender acciones de mejora en la ejecución presupuestaria, principalmente en PSA."/>
    <s v="U. Recursos Humanos"/>
  </r>
  <r>
    <x v="0"/>
    <x v="28"/>
    <s v="Tiempo Extraordinario"/>
    <m/>
    <n v="156000"/>
    <n v="0"/>
    <n v="156000"/>
    <x v="1"/>
    <s v="R. Nicoya"/>
    <s v="Pago de tiempo extraordinario para atender acciones de mejora en la ejecución presupuestaria, principalmente en PSA."/>
    <s v="U. Recursos Humanos"/>
  </r>
  <r>
    <x v="0"/>
    <x v="29"/>
    <s v="Contribución patronal al seguro de salud CCSS"/>
    <m/>
    <n v="32745"/>
    <n v="0"/>
    <n v="32745"/>
    <x v="0"/>
    <s v="D. General"/>
    <s v="Contenido presupuestario para el pago el pago de cargas sociales a la CCSS."/>
    <s v="U. Recursos Humanos"/>
  </r>
  <r>
    <x v="0"/>
    <x v="29"/>
    <s v="Contribución patronal al seguro de salud CCSS"/>
    <m/>
    <n v="51060"/>
    <n v="0"/>
    <n v="51060"/>
    <x v="0"/>
    <s v="D. Asuntos Jurídicos"/>
    <s v="Contenido presupuestario para el pago el pago de cargas sociales a la CCSS."/>
    <s v="U. Recursos Humanos"/>
  </r>
  <r>
    <x v="0"/>
    <x v="29"/>
    <s v="Contribución patronal al seguro de salud CCSS"/>
    <m/>
    <n v="921158"/>
    <n v="0"/>
    <n v="921158"/>
    <x v="1"/>
    <s v="D. Servicios Ambientales"/>
    <s v="Contenido presupuestario para el pago el pago de cargas sociales a la CCSS."/>
    <s v="U. Recursos Humanos"/>
  </r>
  <r>
    <x v="0"/>
    <x v="29"/>
    <s v="Contribución patronal al seguro de salud CCSS"/>
    <m/>
    <n v="14430"/>
    <n v="0"/>
    <n v="14430"/>
    <x v="1"/>
    <s v="R. SJ Occidental"/>
    <s v="Contenido presupuestario para el pago el pago de cargas sociales a la CCSS."/>
    <s v="U. Recursos Humanos"/>
  </r>
  <r>
    <x v="0"/>
    <x v="29"/>
    <s v="Contribución patronal al seguro de salud CCSS"/>
    <m/>
    <n v="35520"/>
    <n v="0"/>
    <n v="35520"/>
    <x v="1"/>
    <s v="R. Palmar Norte"/>
    <s v="Contenido presupuestario para el pago el pago de cargas sociales a la CCSS."/>
    <s v="U. Recursos Humanos"/>
  </r>
  <r>
    <x v="0"/>
    <x v="29"/>
    <s v="Contribución patronal al seguro de salud CCSS"/>
    <m/>
    <n v="14430"/>
    <n v="0"/>
    <n v="14430"/>
    <x v="1"/>
    <s v="R. Nicoya"/>
    <s v="Contenido presupuestario para el pago el pago de cargas sociales a la CCSS."/>
    <s v="U. Recursos Humanos"/>
  </r>
  <r>
    <x v="0"/>
    <x v="30"/>
    <s v="Contribución patronal al Instituto Mixto de Ayuda Social"/>
    <m/>
    <n v="1770"/>
    <n v="0"/>
    <n v="1770"/>
    <x v="0"/>
    <s v="D. General"/>
    <s v="Contenido presupuestario para el pago el pago de cargas sociales a la CCSS."/>
    <s v="U. Recursos Humanos"/>
  </r>
  <r>
    <x v="0"/>
    <x v="30"/>
    <s v="Contribución patronal al Instituto Mixto de Ayuda Social"/>
    <m/>
    <n v="2760"/>
    <n v="0"/>
    <n v="2760"/>
    <x v="0"/>
    <s v="D. Asuntos Jurídicos"/>
    <s v="Contenido presupuestario para el pago el pago de cargas sociales a la CCSS."/>
    <s v="U. Recursos Humanos"/>
  </r>
  <r>
    <x v="0"/>
    <x v="30"/>
    <s v="Contribución patronal al Instituto Mixto de Ayuda Social"/>
    <m/>
    <n v="49792"/>
    <n v="0"/>
    <n v="49792"/>
    <x v="1"/>
    <s v="D. Servicios Ambientales"/>
    <s v="Contenido presupuestario para el pago el pago de cargas sociales a la CCSS."/>
    <s v="U. Recursos Humanos"/>
  </r>
  <r>
    <x v="0"/>
    <x v="30"/>
    <s v="Contribución patronal al Instituto Mixto de Ayuda Social"/>
    <m/>
    <n v="780"/>
    <n v="0"/>
    <n v="780"/>
    <x v="1"/>
    <s v="R. SJ Occidental"/>
    <s v="Contenido presupuestario para el pago el pago de cargas sociales a la CCSS."/>
    <s v="U. Recursos Humanos"/>
  </r>
  <r>
    <x v="0"/>
    <x v="30"/>
    <s v="Contribución patronal al Instituto Mixto de Ayuda Social"/>
    <m/>
    <n v="1920"/>
    <n v="0"/>
    <n v="1920"/>
    <x v="1"/>
    <s v="R. Palmar Norte"/>
    <s v="Contenido presupuestario para el pago el pago de cargas sociales a la CCSS."/>
    <s v="U. Recursos Humanos"/>
  </r>
  <r>
    <x v="0"/>
    <x v="30"/>
    <s v="Contribución patronal al Instituto Mixto de Ayuda Social"/>
    <m/>
    <n v="780"/>
    <n v="0"/>
    <n v="780"/>
    <x v="1"/>
    <s v="R. Nicoya"/>
    <s v="Contenido presupuestario para el pago el pago de cargas sociales a la CCSS."/>
    <s v="U. Recursos Humanos"/>
  </r>
  <r>
    <x v="0"/>
    <x v="31"/>
    <s v="Contribución patronal al Instituto Nacional de Aprendizaje"/>
    <m/>
    <n v="5310"/>
    <n v="0"/>
    <n v="5310"/>
    <x v="0"/>
    <s v="D. General"/>
    <s v="Contenido presupuestario para el pago el pago de cargas sociales a la CCSS."/>
    <s v="U. Recursos Humanos"/>
  </r>
  <r>
    <x v="0"/>
    <x v="31"/>
    <s v="Contribución patronal al Instituto Nacional de Aprendizaje"/>
    <m/>
    <n v="8280"/>
    <n v="0"/>
    <n v="8280"/>
    <x v="0"/>
    <s v="D. Asuntos Jurídicos"/>
    <s v="Contenido presupuestario para el pago el pago de cargas sociales a la CCSS."/>
    <s v="U. Recursos Humanos"/>
  </r>
  <r>
    <x v="0"/>
    <x v="31"/>
    <s v="Contribución patronal al Instituto Nacional de Aprendizaje"/>
    <m/>
    <n v="171107"/>
    <n v="0"/>
    <n v="171107"/>
    <x v="1"/>
    <s v="D. Servicios Ambientales"/>
    <s v="Contenido presupuestario para el pago el pago de cargas sociales a la CCSS."/>
    <s v="U. Recursos Humanos"/>
  </r>
  <r>
    <x v="0"/>
    <x v="31"/>
    <s v="Contribución patronal al Instituto Nacional de Aprendizaje"/>
    <m/>
    <n v="2340"/>
    <n v="0"/>
    <n v="2340"/>
    <x v="1"/>
    <s v="R. SJ Occidental"/>
    <s v="Contenido presupuestario para el pago el pago de cargas sociales a la CCSS."/>
    <s v="U. Recursos Humanos"/>
  </r>
  <r>
    <x v="0"/>
    <x v="31"/>
    <s v="Contribución patronal al Instituto Nacional de Aprendizaje"/>
    <m/>
    <n v="5760"/>
    <n v="0"/>
    <n v="5760"/>
    <x v="1"/>
    <s v="R. Palmar Norte"/>
    <s v="Contenido presupuestario para el pago el pago de cargas sociales a la CCSS."/>
    <s v="U. Recursos Humanos"/>
  </r>
  <r>
    <x v="0"/>
    <x v="31"/>
    <s v="Contribución patronal al Instituto Nacional de Aprendizaje"/>
    <m/>
    <n v="2340"/>
    <n v="0"/>
    <n v="2340"/>
    <x v="1"/>
    <s v="R. Nicoya"/>
    <s v="Contenido presupuestario para el pago el pago de cargas sociales a la CCSS."/>
    <s v="U. Recursos Humanos"/>
  </r>
  <r>
    <x v="0"/>
    <x v="32"/>
    <s v="Contribución patronal al Fondo de Desarrollo Social y Asignaciones Familiares"/>
    <m/>
    <n v="17700"/>
    <n v="0"/>
    <n v="17700"/>
    <x v="0"/>
    <s v="D. General"/>
    <s v="Contenido presupuestario para el pago el pago de cargas sociales a la CCSS."/>
    <s v="U. Recursos Humanos"/>
  </r>
  <r>
    <x v="0"/>
    <x v="32"/>
    <s v="Contribución patronal al Fondo de Desarrollo Social y Asignaciones Familiares"/>
    <m/>
    <n v="27600"/>
    <n v="0"/>
    <n v="27600"/>
    <x v="0"/>
    <s v="D. Asuntos Jurídicos"/>
    <s v="Contenido presupuestario para el pago el pago de cargas sociales a la CCSS."/>
    <s v="U. Recursos Humanos"/>
  </r>
  <r>
    <x v="0"/>
    <x v="32"/>
    <s v="Contribución patronal al Fondo de Desarrollo Social y Asignaciones Familiares"/>
    <m/>
    <n v="497923"/>
    <n v="0"/>
    <n v="497923"/>
    <x v="1"/>
    <s v="D. Servicios Ambientales"/>
    <s v="Contenido presupuestario para el pago el pago de cargas sociales a la CCSS."/>
    <s v="U. Recursos Humanos"/>
  </r>
  <r>
    <x v="0"/>
    <x v="32"/>
    <s v="Contribución patronal al Fondo de Desarrollo Social y Asignaciones Familiares"/>
    <m/>
    <n v="7800"/>
    <n v="0"/>
    <n v="7800"/>
    <x v="1"/>
    <s v="R. SJ Occidental"/>
    <s v="Contenido presupuestario para el pago el pago de cargas sociales a la CCSS."/>
    <s v="U. Recursos Humanos"/>
  </r>
  <r>
    <x v="0"/>
    <x v="32"/>
    <s v="Contribución patronal al Fondo de Desarrollo Social y Asignaciones Familiares"/>
    <m/>
    <n v="19200"/>
    <n v="0"/>
    <n v="19200"/>
    <x v="1"/>
    <s v="R. Palmar Norte"/>
    <s v="Contenido presupuestario para el pago el pago de cargas sociales a la CCSS."/>
    <s v="U. Recursos Humanos"/>
  </r>
  <r>
    <x v="0"/>
    <x v="32"/>
    <s v="Contribución patronal al Fondo de Desarrollo Social y Asignaciones Familiares"/>
    <m/>
    <n v="7800"/>
    <n v="0"/>
    <n v="7800"/>
    <x v="1"/>
    <s v="R. Nicoya"/>
    <s v="Contenido presupuestario para el pago el pago de cargas sociales a la CCSS."/>
    <s v="U. Recursos Humanos"/>
  </r>
  <r>
    <x v="0"/>
    <x v="33"/>
    <s v="Contribución patronal al Banco Popular y Desarrollo Comunal"/>
    <m/>
    <n v="1770"/>
    <n v="0"/>
    <n v="1770"/>
    <x v="0"/>
    <s v="D. General"/>
    <s v="Contenido presupuestario para el pago el pago de cargas sociales a la CCSS."/>
    <s v="U. Recursos Humanos"/>
  </r>
  <r>
    <x v="0"/>
    <x v="33"/>
    <s v="Contribución patronal al Banco Popular y Desarrollo Comunal"/>
    <m/>
    <n v="2760"/>
    <n v="0"/>
    <n v="2760"/>
    <x v="0"/>
    <s v="D. Asuntos Jurídicos"/>
    <s v="Contenido presupuestario para el pago el pago de cargas sociales a la CCSS."/>
    <s v="U. Recursos Humanos"/>
  </r>
  <r>
    <x v="0"/>
    <x v="33"/>
    <s v="Contribución patronal al Banco Popular y Desarrollo Comunal"/>
    <m/>
    <n v="92950"/>
    <n v="0"/>
    <n v="92950"/>
    <x v="1"/>
    <s v="D. Servicios Ambientales"/>
    <s v="Contenido presupuestario para el pago el pago de cargas sociales a la CCSS."/>
    <s v="U. Recursos Humanos"/>
  </r>
  <r>
    <x v="0"/>
    <x v="33"/>
    <s v="Contribución patronal al Banco Popular y Desarrollo Comunal"/>
    <m/>
    <n v="780"/>
    <n v="0"/>
    <n v="780"/>
    <x v="1"/>
    <s v="R. SJ Occidental"/>
    <s v="Contenido presupuestario para el pago el pago de cargas sociales a la CCSS."/>
    <s v="U. Recursos Humanos"/>
  </r>
  <r>
    <x v="0"/>
    <x v="33"/>
    <s v="Contribución patronal al Banco Popular y Desarrollo Comunal"/>
    <m/>
    <n v="1920"/>
    <n v="0"/>
    <n v="1920"/>
    <x v="1"/>
    <s v="R. Palmar Norte"/>
    <s v="Contenido presupuestario para el pago el pago de cargas sociales a la CCSS."/>
    <s v="U. Recursos Humanos"/>
  </r>
  <r>
    <x v="0"/>
    <x v="33"/>
    <s v="Contribución patronal al Banco Popular y Desarrollo Comunal"/>
    <m/>
    <n v="780"/>
    <n v="0"/>
    <n v="780"/>
    <x v="1"/>
    <s v="R. Nicoya"/>
    <s v="Contenido presupuestario para el pago el pago de cargas sociales a la CCSS."/>
    <s v="U. Recursos Humanos"/>
  </r>
  <r>
    <x v="0"/>
    <x v="34"/>
    <s v="Contribución Patronal al Seguro de Pensiones de la Caja Costarricense del Seguro Social"/>
    <m/>
    <n v="17983"/>
    <n v="0"/>
    <n v="17983"/>
    <x v="0"/>
    <s v="D. General"/>
    <s v="Contenido presupuestario para el pago el pago de cargas sociales a la CCSS."/>
    <s v="U. Recursos Humanos"/>
  </r>
  <r>
    <x v="0"/>
    <x v="34"/>
    <s v="Contribución Patronal al Seguro de Pensiones de la Caja Costarricense del Seguro Social"/>
    <m/>
    <n v="28042"/>
    <n v="0"/>
    <n v="28042"/>
    <x v="0"/>
    <s v="D. Asuntos Jurídicos"/>
    <s v="Contenido presupuestario para el pago el pago de cargas sociales a la CCSS."/>
    <s v="U. Recursos Humanos"/>
  </r>
  <r>
    <x v="0"/>
    <x v="34"/>
    <s v="Contribución Patronal al Seguro de Pensiones de la Caja Costarricense del Seguro Social"/>
    <m/>
    <n v="509368"/>
    <n v="0"/>
    <n v="509368"/>
    <x v="1"/>
    <s v="D. Servicios Ambientales"/>
    <s v="Contenido presupuestario para el pago el pago de cargas sociales a la CCSS."/>
    <s v="U. Recursos Humanos"/>
  </r>
  <r>
    <x v="0"/>
    <x v="34"/>
    <s v="Contribución Patronal al Seguro de Pensiones de la Caja Costarricense del Seguro Social"/>
    <m/>
    <n v="7925"/>
    <n v="0"/>
    <n v="7925"/>
    <x v="1"/>
    <s v="R. SJ Occidental"/>
    <s v="Contenido presupuestario para el pago el pago de cargas sociales a la CCSS."/>
    <s v="U. Recursos Humanos"/>
  </r>
  <r>
    <x v="0"/>
    <x v="34"/>
    <s v="Contribución Patronal al Seguro de Pensiones de la Caja Costarricense del Seguro Social"/>
    <m/>
    <n v="19507"/>
    <n v="0"/>
    <n v="19507"/>
    <x v="1"/>
    <s v="R. Palmar Norte"/>
    <s v="Contenido presupuestario para el pago el pago de cargas sociales a la CCSS."/>
    <s v="U. Recursos Humanos"/>
  </r>
  <r>
    <x v="0"/>
    <x v="34"/>
    <s v="Contribución Patronal al Seguro de Pensiones de la Caja Costarricense del Seguro Social"/>
    <m/>
    <n v="7925"/>
    <n v="0"/>
    <n v="7925"/>
    <x v="1"/>
    <s v="R. Nicoya"/>
    <s v="Contenido presupuestario para el pago el pago de cargas sociales a la CCSS."/>
    <s v="U. Recursos Humanos"/>
  </r>
  <r>
    <x v="0"/>
    <x v="35"/>
    <s v="Aporte Patronal al Régimen obligatorio de pensiones complementarias"/>
    <m/>
    <n v="5310"/>
    <n v="0"/>
    <n v="5310"/>
    <x v="0"/>
    <s v="D. General"/>
    <s v="Contenido presupuestario para el pago el pago de cargas sociales a la CCSS."/>
    <s v="U. Recursos Humanos"/>
  </r>
  <r>
    <x v="0"/>
    <x v="35"/>
    <s v="Aporte Patronal al Régimen obligatorio de pensiones complementarias"/>
    <m/>
    <n v="8280"/>
    <n v="0"/>
    <n v="8280"/>
    <x v="0"/>
    <s v="D. Asuntos Jurídicos"/>
    <s v="Contenido presupuestario para el pago el pago de cargas sociales a la CCSS."/>
    <s v="U. Recursos Humanos"/>
  </r>
  <r>
    <x v="0"/>
    <x v="35"/>
    <s v="Aporte Patronal al Régimen obligatorio de pensiones complementarias"/>
    <m/>
    <n v="106218"/>
    <n v="0"/>
    <n v="106218"/>
    <x v="1"/>
    <s v="D. Servicios Ambientales"/>
    <s v="Contenido presupuestario para el pago el pago de cargas sociales a la CCSS."/>
    <s v="U. Recursos Humanos"/>
  </r>
  <r>
    <x v="0"/>
    <x v="35"/>
    <s v="Aporte Patronal al Régimen obligatorio de pensiones complementarias"/>
    <m/>
    <n v="2340"/>
    <n v="0"/>
    <n v="2340"/>
    <x v="1"/>
    <s v="R. SJ Occidental"/>
    <s v="Contenido presupuestario para el pago el pago de cargas sociales a la CCSS."/>
    <s v="U. Recursos Humanos"/>
  </r>
  <r>
    <x v="0"/>
    <x v="35"/>
    <s v="Aporte Patronal al Régimen obligatorio de pensiones complementarias"/>
    <m/>
    <n v="5760"/>
    <n v="0"/>
    <n v="5760"/>
    <x v="1"/>
    <s v="R. Palmar Norte"/>
    <s v="Contenido presupuestario para el pago el pago de cargas sociales a la CCSS."/>
    <s v="U. Recursos Humanos"/>
  </r>
  <r>
    <x v="0"/>
    <x v="35"/>
    <s v="Aporte Patronal al Régimen obligatorio de pensiones complementarias"/>
    <m/>
    <n v="2340"/>
    <n v="0"/>
    <n v="2340"/>
    <x v="1"/>
    <s v="R. Nicoya"/>
    <s v="Contenido presupuestario para el pago el pago de cargas sociales a la CCSS."/>
    <s v="U. Recursos Humanos"/>
  </r>
  <r>
    <x v="0"/>
    <x v="36"/>
    <s v="Aporte Patronal al Fondo de Capitalización Laboral"/>
    <m/>
    <n v="10620"/>
    <n v="0"/>
    <n v="10620"/>
    <x v="0"/>
    <s v="D. General"/>
    <s v="Contenido presupuestario para el pago el pago de cargas sociales a la CCSS."/>
    <s v="U. Recursos Humanos"/>
  </r>
  <r>
    <x v="0"/>
    <x v="36"/>
    <s v="Aporte Patronal al Fondo de Capitalización Laboral"/>
    <m/>
    <n v="16560"/>
    <n v="0"/>
    <n v="16560"/>
    <x v="0"/>
    <s v="D. Asuntos Jurídicos"/>
    <s v="Contenido presupuestario para el pago el pago de cargas sociales a la CCSS."/>
    <s v="U. Recursos Humanos"/>
  </r>
  <r>
    <x v="0"/>
    <x v="36"/>
    <s v="Aporte Patronal al Fondo de Capitalización Laboral"/>
    <m/>
    <n v="298754"/>
    <n v="0"/>
    <n v="298754"/>
    <x v="1"/>
    <s v="D. Servicios Ambientales"/>
    <s v="Contenido presupuestario para el pago el pago de cargas sociales a la CCSS."/>
    <s v="U. Recursos Humanos"/>
  </r>
  <r>
    <x v="0"/>
    <x v="36"/>
    <s v="Aporte Patronal al Fondo de Capitalización Laboral"/>
    <m/>
    <n v="4680"/>
    <n v="0"/>
    <n v="4680"/>
    <x v="1"/>
    <s v="R. SJ Occidental"/>
    <s v="Contenido presupuestario para el pago el pago de cargas sociales a la CCSS."/>
    <s v="U. Recursos Humanos"/>
  </r>
  <r>
    <x v="0"/>
    <x v="36"/>
    <s v="Aporte Patronal al Fondo de Capitalización Laboral"/>
    <m/>
    <n v="11520"/>
    <n v="0"/>
    <n v="11520"/>
    <x v="1"/>
    <s v="R. Palmar Norte"/>
    <s v="Contenido presupuestario para el pago el pago de cargas sociales a la CCSS."/>
    <s v="U. Recursos Humanos"/>
  </r>
  <r>
    <x v="0"/>
    <x v="36"/>
    <s v="Aporte Patronal al Fondo de Capitalización Laboral"/>
    <m/>
    <n v="4680"/>
    <n v="0"/>
    <n v="4680"/>
    <x v="1"/>
    <s v="R. Nicoya"/>
    <s v="Contenido presupuestario para el pago el pago de cargas sociales a la CCSS."/>
    <s v="U. Recursos Humanos"/>
  </r>
  <r>
    <x v="0"/>
    <x v="37"/>
    <s v="Contribución patronal a fondos administrados por entes privados"/>
    <m/>
    <n v="10620"/>
    <n v="0"/>
    <n v="10620"/>
    <x v="0"/>
    <s v="D. General"/>
    <s v="Contenido presupuestario para el pago el pago de cargas sociales a la CCSS."/>
    <s v="U. Recursos Humanos"/>
  </r>
  <r>
    <x v="0"/>
    <x v="37"/>
    <s v="Contribución patronal a fondos administrados por entes privados"/>
    <m/>
    <n v="16560"/>
    <n v="0"/>
    <n v="16560"/>
    <x v="0"/>
    <s v="D. Asuntos Jurídicos"/>
    <s v="Contenido presupuestario para el pago el pago de cargas sociales a la CCSS."/>
    <s v="U. Recursos Humanos"/>
  </r>
  <r>
    <x v="0"/>
    <x v="37"/>
    <s v="Contribución patronal a fondos administrados por entes privados"/>
    <m/>
    <n v="486544"/>
    <n v="0"/>
    <n v="486544"/>
    <x v="1"/>
    <s v="D. Servicios Ambientales"/>
    <s v="Contenido presupuestario para el pago el pago de cargas sociales a la CCSS."/>
    <s v="U. Recursos Humanos"/>
  </r>
  <r>
    <x v="0"/>
    <x v="37"/>
    <s v="Contribución patronal a fondos administrados por entes privados"/>
    <m/>
    <n v="4680"/>
    <n v="0"/>
    <n v="4680"/>
    <x v="1"/>
    <s v="R. SJ Occidental"/>
    <s v="Contenido presupuestario para el pago el pago de cargas sociales a la CCSS."/>
    <s v="U. Recursos Humanos"/>
  </r>
  <r>
    <x v="0"/>
    <x v="37"/>
    <s v="Contribución patronal a fondos administrados por entes privados"/>
    <m/>
    <n v="11520"/>
    <n v="0"/>
    <n v="11520"/>
    <x v="1"/>
    <s v="R. Palmar Norte"/>
    <s v="Contenido presupuestario para el pago el pago de cargas sociales a la CCSS."/>
    <s v="U. Recursos Humanos"/>
  </r>
  <r>
    <x v="0"/>
    <x v="37"/>
    <s v="Contribución patronal a fondos administrados por entes privados"/>
    <m/>
    <n v="4680"/>
    <n v="0"/>
    <n v="4680"/>
    <x v="1"/>
    <s v="R. Nicoya"/>
    <s v="Contenido presupuestario para el pago el pago de cargas sociales a la CCSS."/>
    <s v="U. Recursos Humanos"/>
  </r>
  <r>
    <x v="0"/>
    <x v="7"/>
    <s v="Sumas con destino específico sin asignación presupuestaria"/>
    <m/>
    <n v="0"/>
    <n v="0"/>
    <n v="0"/>
    <x v="0"/>
    <s v="D. Administrativa-Financiera"/>
    <s v="Contenido presupuestario para el financiamiento de la modificación presupuestaria."/>
    <s v="Depto Financiero-Contable"/>
  </r>
  <r>
    <x v="2"/>
    <x v="23"/>
    <s v="Seguros"/>
    <s v="DFF-A1-I1-Ac2"/>
    <n v="600000"/>
    <n v="0"/>
    <n v="600000"/>
    <x v="1"/>
    <s v="D. Fomento Forestal"/>
    <s v="Para atender el eventual pago de póliza sobre créditos en cobro."/>
    <s v="D. Depto Financiero-Contable"/>
  </r>
  <r>
    <x v="2"/>
    <x v="38"/>
    <s v="Servicios Jurídicos"/>
    <s v="DFF-A1-I1-Ac2"/>
    <n v="5000000"/>
    <n v="0"/>
    <n v="5000000"/>
    <x v="1"/>
    <s v="D. Fomento Forestal"/>
    <s v="Pago de servicios jurídicos por cobros judiciales."/>
    <s v="Depto Gestión Créditicia"/>
  </r>
  <r>
    <x v="2"/>
    <x v="11"/>
    <s v="Servicios Generales"/>
    <s v="DFF-A1-I2-Ac5"/>
    <n v="0"/>
    <n v="5600000"/>
    <n v="-5600000"/>
    <x v="1"/>
    <s v="D. Fomento Forestal"/>
    <s v="Disminución del contenido presupuestario para la contratación de seguridad, para dar contenido a la modificación presupuestaria."/>
    <s v="Depto Gestión Créditicia"/>
  </r>
  <r>
    <x v="3"/>
    <x v="39"/>
    <s v="Transporte en el exterior"/>
    <s v="DG-REDD-A1-I1-Ac2"/>
    <n v="2770000"/>
    <n v="0"/>
    <n v="2770000"/>
    <x v="2"/>
    <s v="D. General"/>
    <s v="Contenido Presupuestario según REDD-OF-0061-2015, para atender actividades de Secretaría REDD+."/>
    <s v="REDD+"/>
  </r>
  <r>
    <x v="3"/>
    <x v="40"/>
    <s v="Viáticos en el exterior"/>
    <s v="DG-REDD-A1-I1-Ac2"/>
    <n v="2770000"/>
    <n v="0"/>
    <n v="2770000"/>
    <x v="2"/>
    <s v="D. General"/>
    <s v="Contenido Presupuestario según REDD-OF-0061-2015, para atender actividades de Secretaría REDD+."/>
    <s v="REDD+"/>
  </r>
  <r>
    <x v="3"/>
    <x v="10"/>
    <s v="Servicios en ciencias económicas y sociales"/>
    <s v="DG-REDD-A1-I1-Ac9"/>
    <n v="0"/>
    <n v="2770000"/>
    <n v="-2770000"/>
    <x v="2"/>
    <s v="D. General"/>
    <s v="Disminución de la consultoría &quot;Apoyo al proceso de participación Indigena &quot;, para dar contenido a la modficación presupuestaria."/>
    <s v="REDD+"/>
  </r>
  <r>
    <x v="3"/>
    <x v="38"/>
    <s v="Servicios Jurídicos"/>
    <s v="DG-REDD-A1-I1-Ac9"/>
    <n v="0"/>
    <n v="2770000"/>
    <n v="-2770000"/>
    <x v="2"/>
    <s v="D. General"/>
    <s v="Disminución de la consultoría &quot;Apoyo legal indigena para el proceso Redd&quot;, para dar contenido a la modificación presupuestaria."/>
    <s v="REDD+"/>
  </r>
  <r>
    <x v="3"/>
    <x v="16"/>
    <s v="Actividades de capacitación"/>
    <s v="DG-REDD-A1-I1-Ac9"/>
    <n v="5540000"/>
    <n v="0"/>
    <n v="5540000"/>
    <x v="2"/>
    <s v="D. General"/>
    <s v="Contenido Presupuestario según REDD-OF-0061-2015, para atender actividades de apoyo al proceso de participación indígena."/>
    <s v="REDD+"/>
  </r>
  <r>
    <x v="3"/>
    <x v="39"/>
    <s v="Transporte en el exterior"/>
    <s v="DG-REDD-A1-I1-Ac2"/>
    <n v="4155000"/>
    <n v="0"/>
    <n v="4155000"/>
    <x v="2"/>
    <s v="D. General"/>
    <s v="Contenido Presupuestario según REDD-OF-0061-2015, para atender actividades de Secretaría REDD+."/>
    <s v="REDD+"/>
  </r>
  <r>
    <x v="3"/>
    <x v="40"/>
    <s v="Viáticos en el exterior"/>
    <s v="DG-REDD-A1-I1-Ac2"/>
    <n v="4155000"/>
    <n v="0"/>
    <n v="4155000"/>
    <x v="2"/>
    <s v="D. General"/>
    <s v="Contenido Presupuestario según REDD-OF-0061-2015, para atender actividades de Secretaría REDD+."/>
    <s v="REDD+"/>
  </r>
  <r>
    <x v="3"/>
    <x v="1"/>
    <s v="Alimentos y bebidas"/>
    <s v="DG-REDD-A1-I1-Ac3"/>
    <n v="2770000"/>
    <n v="0"/>
    <n v="2770000"/>
    <x v="2"/>
    <s v="D. General"/>
    <s v="Contenido Presupuestario según REDD-OF-0061-2015, para atender actividades de apoyo al proceso de participación indígena."/>
    <s v="REDD+"/>
  </r>
  <r>
    <x v="3"/>
    <x v="38"/>
    <s v="Servicios Jurídicos"/>
    <s v="DG-REDD-A1-I1-Ac9"/>
    <n v="0"/>
    <n v="16620000"/>
    <n v="-16620000"/>
    <x v="2"/>
    <s v="D. General"/>
    <s v="Disminución de la consultoría Diagnóstico de potencial demanda/oferta de las distintas modalidades de PSA&quot;, para financiar la modificación presupuestaria."/>
    <s v="REDD+"/>
  </r>
  <r>
    <x v="1"/>
    <x v="6"/>
    <s v="Servicio de Agua y Alcantarillado"/>
    <s v="DA-UPSG-I6-Ac2"/>
    <n v="500000"/>
    <n v="0"/>
    <n v="500000"/>
    <x v="0"/>
    <s v="D. Administrativa-Financiera"/>
    <s v="Incremento para dar contenido al pago de servicio de agua edificio IFAM"/>
    <s v="U. Proveeduría"/>
  </r>
  <r>
    <x v="1"/>
    <x v="11"/>
    <s v="Servicios Generales"/>
    <s v="DA-UPSG-A1-I3-Ac2"/>
    <n v="735000"/>
    <n v="0"/>
    <n v="735000"/>
    <x v="0"/>
    <s v="D. Administrativa-Financiera"/>
    <s v="Contrato continuo de mensajería de la contratación 2013 LA-00001-00201"/>
    <s v="U. Proveeduría"/>
  </r>
  <r>
    <x v="1"/>
    <x v="41"/>
    <s v="Materiales y productos metálicos"/>
    <s v="DA-USO A3-I2-Ac2"/>
    <n v="300000"/>
    <n v="0"/>
    <n v="300000"/>
    <x v="0"/>
    <s v="D. Administrativa-Financiera"/>
    <s v="Compra de agarraderas para los servicios sanitarios."/>
    <s v="U. Salud Ocupacional"/>
  </r>
  <r>
    <x v="1"/>
    <x v="42"/>
    <s v="Servicio de telecomunicaciones"/>
    <s v="DA-UPSG-I6-Ac2"/>
    <n v="0"/>
    <n v="400000"/>
    <n v="-400000"/>
    <x v="1"/>
    <s v="R. Cañas"/>
    <s v="Se disminuye presupuesto de servicios telefónicos Oficina Regional Cañas"/>
    <s v="U. Proveeduría"/>
  </r>
  <r>
    <x v="1"/>
    <x v="42"/>
    <s v="Servicio de telecomunicaciones"/>
    <s v="DA-UPSG-I6-Ac2"/>
    <n v="0"/>
    <n v="250000"/>
    <n v="-250000"/>
    <x v="1"/>
    <s v="R. Caribe-Norte"/>
    <s v="Se disminuye presupuesto de servicios telefónicos Oficina Regional Caribe- Norte"/>
    <s v="U. Proveeduría"/>
  </r>
  <r>
    <x v="1"/>
    <x v="42"/>
    <s v="Servicio de telecomunicaciones"/>
    <s v="DA-UPSG-I6-Ac2"/>
    <n v="0"/>
    <n v="500000"/>
    <n v="-500000"/>
    <x v="1"/>
    <s v="R. Limón"/>
    <s v="Se disminuye presupuesto de servicios telefónicos Oficina Regional Limón"/>
    <s v="U. Proveeduría"/>
  </r>
  <r>
    <x v="1"/>
    <x v="42"/>
    <s v="Servicio de telecomunicaciones"/>
    <s v="DA-UPSG-I6-Ac2"/>
    <n v="0"/>
    <n v="400000"/>
    <n v="-400000"/>
    <x v="1"/>
    <s v="R. Nicoya"/>
    <s v="Se disminuye presupuesto de servicios telefónicos Oficina Regional Nicoya"/>
    <s v="U. Proveeduría"/>
  </r>
  <r>
    <x v="1"/>
    <x v="42"/>
    <s v="Servicio de telecomunicaciones"/>
    <s v="DA-UPSG-I6-Ac2"/>
    <n v="0"/>
    <n v="450000"/>
    <n v="-450000"/>
    <x v="1"/>
    <s v="R. Palmar Norte"/>
    <s v="Se disminuye presupuesto de servicios telefónicos Oficina Regional Palmar Norte"/>
    <s v="U. Proveeduría"/>
  </r>
  <r>
    <x v="1"/>
    <x v="42"/>
    <s v="Servicio de telecomunicaciones"/>
    <s v="DA-UPSG-I6-Ac2"/>
    <n v="0"/>
    <n v="260000"/>
    <n v="-260000"/>
    <x v="1"/>
    <s v="R. San Carlos"/>
    <s v="Se disminuye presupuesto de servicios telefónicos Oficina Regional San Carlos"/>
    <s v="U. Proveeduría"/>
  </r>
  <r>
    <x v="1"/>
    <x v="2"/>
    <s v="Otros servicios de gestión y apoyo"/>
    <s v="DA-UPSG-A1-I6-Ac2"/>
    <n v="0"/>
    <n v="200000"/>
    <n v="-200000"/>
    <x v="0"/>
    <s v="D. Administrativa-Financiera"/>
    <s v="Se disminuye presupuesto para revisión técnica de lso vehículos de la flotilla institucional"/>
    <s v="U. Proveeduría"/>
  </r>
  <r>
    <x v="1"/>
    <x v="12"/>
    <s v="Mantenimiento de edificios, locales y terrenos"/>
    <s v="DA-USO-A3-I2-Ac4"/>
    <n v="0"/>
    <n v="1005600"/>
    <n v="-1005600"/>
    <x v="0"/>
    <s v="D. Administrativa-Financiera"/>
    <s v="Se disminuye presupuesto de lo previsto para la ley 7600"/>
    <s v="U. Proveeduría"/>
  </r>
  <r>
    <x v="1"/>
    <x v="13"/>
    <s v="Mantenimiento y reparación de equipo de comunicación"/>
    <s v="DA-UPSG-A1-I6-Ac2"/>
    <n v="0"/>
    <n v="331253"/>
    <n v="-331253"/>
    <x v="0"/>
    <s v="D. Administrativa-Financiera"/>
    <s v="Se disminuye presupuesto de la contratación de servicios para cambio fibra optica de 6 MB"/>
    <s v="U. Proveeduría"/>
  </r>
  <r>
    <x v="1"/>
    <x v="2"/>
    <s v="Otros servicios de gestión y apoyo"/>
    <s v="DG-UI-A2-I2-Ac3"/>
    <n v="8960000"/>
    <n v="0"/>
    <n v="8960000"/>
    <x v="0"/>
    <s v="D. General"/>
    <s v="Contratación de servicios profesionales para el diseño de protocolos de actuación minima y seguridad para la inscripción en la PRODHAB "/>
    <s v="U. Informática"/>
  </r>
  <r>
    <x v="1"/>
    <x v="43"/>
    <s v="Alquiler de equipo de computo"/>
    <s v="DFC-A1-I1-Ac1"/>
    <n v="0"/>
    <n v="9868975"/>
    <n v="-9868975"/>
    <x v="0"/>
    <s v="D. Administrativa-Financiera"/>
    <s v="Disminución de la contratación denominada &quot;Servicio de alquiler de software (SAF) en la nube&quot; para el financiamiento de la modficación presupuestaria."/>
    <s v="U. Informática"/>
  </r>
  <r>
    <x v="1"/>
    <x v="27"/>
    <s v="Sueldos para cargos fijos"/>
    <m/>
    <n v="565005"/>
    <n v="0"/>
    <n v="565005"/>
    <x v="0"/>
    <s v="D. Administrativa-Financiera"/>
    <s v="Contenido presupuestario para reasignación de puesto."/>
    <s v="U. Recursos Humanos"/>
  </r>
  <r>
    <x v="1"/>
    <x v="44"/>
    <s v="Retribución años servidos"/>
    <m/>
    <n v="120572"/>
    <n v="0"/>
    <n v="120572"/>
    <x v="0"/>
    <s v="D. Administrativa-Financiera"/>
    <s v="Contenido presupuestario para el pago el pago de cargas sociales a la CCSS."/>
    <s v="U. Recursos Humanos"/>
  </r>
  <r>
    <x v="1"/>
    <x v="45"/>
    <s v="Restrición al ejercicio liberal"/>
    <m/>
    <n v="310753"/>
    <n v="0"/>
    <n v="310753"/>
    <x v="0"/>
    <s v="D. Administrativa-Financiera"/>
    <s v="Contenido presupuestario para el pago el pago de cargas sociales a la CCSS."/>
    <s v="U. Recursos Humanos"/>
  </r>
  <r>
    <x v="1"/>
    <x v="29"/>
    <s v="Contribución patronal al seguro de salud CCSS"/>
    <m/>
    <n v="99709"/>
    <n v="0"/>
    <n v="99709"/>
    <x v="0"/>
    <s v="D. Administrativa-Financiera"/>
    <s v="Contenido presupuestario para el pago el pago de cargas sociales a la CCSS."/>
    <s v="U. Recursos Humanos"/>
  </r>
  <r>
    <x v="1"/>
    <x v="33"/>
    <s v="Contribución patronal BPDC"/>
    <m/>
    <n v="5390"/>
    <n v="0"/>
    <n v="5390"/>
    <x v="0"/>
    <s v="D. Administrativa-Financiera"/>
    <s v="Contenido presupuestario para el pago el pago de cargas sociales a la CCSS."/>
    <s v="U. Recursos Humanos"/>
  </r>
  <r>
    <x v="1"/>
    <x v="34"/>
    <s v="Contribución patronal seguro de pensiones"/>
    <m/>
    <n v="54759"/>
    <n v="0"/>
    <n v="54759"/>
    <x v="0"/>
    <s v="D. Administrativa-Financiera"/>
    <s v="Contenido presupuestario para el pago el pago de cargas sociales a la CCSS."/>
    <s v="U. Recursos Humanos"/>
  </r>
  <r>
    <x v="1"/>
    <x v="35"/>
    <s v="Aporte Reg. Obligat. Pens. Comp."/>
    <m/>
    <n v="16169"/>
    <n v="0"/>
    <n v="16169"/>
    <x v="0"/>
    <s v="D. Administrativa-Financiera"/>
    <s v="Contenido presupuestario para el pago el pago de cargas sociales a la CCSS."/>
    <s v="U. Recursos Humanos"/>
  </r>
  <r>
    <x v="1"/>
    <x v="36"/>
    <s v="Aporte Patronal Fondo de Capitalización Laboral"/>
    <m/>
    <n v="32338"/>
    <n v="0"/>
    <n v="32338"/>
    <x v="0"/>
    <s v="D. Administrativa-Financiera"/>
    <s v="Contenido presupuestario para el pago el pago de cargas sociales a la CCSS."/>
    <s v="U. Recursos Humanos"/>
  </r>
  <r>
    <x v="1"/>
    <x v="37"/>
    <s v="Contribución Patronal a fondos administrados por entes privados"/>
    <m/>
    <n v="34982"/>
    <n v="0"/>
    <n v="34982"/>
    <x v="0"/>
    <s v="D. Administrativa-Financiera"/>
    <s v="Contenido presupuestario para el pago el pago de cargas sociales a la CCSS."/>
    <s v="U. Recursos Humanos"/>
  </r>
  <r>
    <x v="1"/>
    <x v="7"/>
    <s v="Sumas con destino específico sin asignación presupuestaria"/>
    <m/>
    <n v="0"/>
    <n v="2088140"/>
    <n v="-2088140"/>
    <x v="1"/>
    <s v="R. Limón"/>
    <s v="Contenido presupuestario para el financiamiento de la modificación presupuestaria."/>
    <s v="Depto Financiero-Contable"/>
  </r>
  <r>
    <x v="1"/>
    <x v="7"/>
    <s v="Sumas con destino específico sin asignación presupuestaria"/>
    <m/>
    <n v="2088140"/>
    <n v="0"/>
    <n v="2088140"/>
    <x v="1"/>
    <s v="R. Limón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2088140"/>
    <n v="-2088140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2088140"/>
    <n v="0"/>
    <n v="2088140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2088140"/>
    <n v="-2088140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7"/>
    <s v="Sueldos para cargos fijos"/>
    <m/>
    <n v="714569"/>
    <n v="0"/>
    <n v="714569"/>
    <x v="1"/>
    <s v="R. Limón"/>
    <s v="Contenido presupuestario para reasignación de puesto."/>
    <s v="U. Recursos Humanos"/>
  </r>
  <r>
    <x v="1"/>
    <x v="44"/>
    <s v="Retribución años servidos"/>
    <m/>
    <n v="159484"/>
    <n v="0"/>
    <n v="159484"/>
    <x v="1"/>
    <s v="R. Limón"/>
    <s v="Contenido presupuestario para el pago el pago de cargas sociales a la CCSS."/>
    <s v="U. Recursos Humanos"/>
  </r>
  <r>
    <x v="1"/>
    <x v="45"/>
    <s v="Restrición al ejercicio liberal"/>
    <m/>
    <n v="393013"/>
    <n v="0"/>
    <n v="393013"/>
    <x v="1"/>
    <s v="R. Limón"/>
    <s v="Contenido presupuestario para el pago el pago de cargas sociales a la CCSS."/>
    <s v="U. Recursos Humanos"/>
  </r>
  <r>
    <x v="1"/>
    <x v="29"/>
    <s v="Contribución patronal al seguro de salud CCSS"/>
    <m/>
    <n v="128168"/>
    <n v="0"/>
    <n v="128168"/>
    <x v="1"/>
    <s v="R. Limón"/>
    <s v="Contenido presupuestario para el pago el pago de cargas sociales a la CCSS."/>
    <s v="U. Recursos Humanos"/>
  </r>
  <r>
    <x v="1"/>
    <x v="33"/>
    <s v="Contribución patronal BPDC"/>
    <m/>
    <n v="6928"/>
    <n v="0"/>
    <n v="6928"/>
    <x v="1"/>
    <s v="R. Limón"/>
    <s v="Contenido presupuestario para el pago el pago de cargas sociales a la CCSS."/>
    <s v="U. Recursos Humanos"/>
  </r>
  <r>
    <x v="1"/>
    <x v="34"/>
    <s v="Contribución patronal seguro de pensiones"/>
    <m/>
    <n v="70389"/>
    <n v="0"/>
    <n v="70389"/>
    <x v="1"/>
    <s v="R. Limón"/>
    <s v="Contenido presupuestario para el pago el pago de cargas sociales a la CCSS."/>
    <s v="U. Recursos Humanos"/>
  </r>
  <r>
    <x v="1"/>
    <x v="35"/>
    <s v="Aporte Reg. Obligat. Pens. Comp."/>
    <m/>
    <n v="20784"/>
    <n v="0"/>
    <n v="20784"/>
    <x v="1"/>
    <s v="R. Limón"/>
    <s v="Contenido presupuestario para el pago el pago de cargas sociales a la CCSS."/>
    <s v="U. Recursos Humanos"/>
  </r>
  <r>
    <x v="1"/>
    <x v="36"/>
    <s v="Aporte Patronal Fondo de Capitalización Laboral"/>
    <m/>
    <n v="41568"/>
    <n v="0"/>
    <n v="41568"/>
    <x v="1"/>
    <s v="R. Limón"/>
    <s v="Contenido presupuestario para el pago el pago de cargas sociales a la CCSS."/>
    <s v="U. Recursos Humanos"/>
  </r>
  <r>
    <x v="1"/>
    <x v="37"/>
    <s v="Contribución Patronal a fondos administrados por entes privados"/>
    <m/>
    <n v="44961"/>
    <n v="0"/>
    <n v="44961"/>
    <x v="1"/>
    <s v="R. Limón"/>
    <s v="Contenido presupuestario para el pago el pago de cargas sociales a la CCSS."/>
    <s v="U. Recursos Humanos"/>
  </r>
  <r>
    <x v="1"/>
    <x v="7"/>
    <s v="Sumas con destino específico sin asignación presupuestaria"/>
    <m/>
    <n v="0"/>
    <n v="5167597"/>
    <n v="-5167597"/>
    <x v="1"/>
    <s v="R. San Carlos"/>
    <s v="Contenido presupuestario para el financiamiento de la modificación presupuestaria."/>
    <s v="Depto Financiero-Contable"/>
  </r>
  <r>
    <x v="1"/>
    <x v="7"/>
    <s v="Sumas con destino específico sin asignación presupuestaria"/>
    <m/>
    <n v="5167597"/>
    <n v="0"/>
    <n v="5167597"/>
    <x v="1"/>
    <s v="R. San Carlos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5167597"/>
    <n v="-5167597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5167597"/>
    <n v="0"/>
    <n v="5167597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5167597"/>
    <n v="-5167597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7"/>
    <s v="Sueldos para cargos fijos"/>
    <m/>
    <n v="1683150"/>
    <n v="0"/>
    <n v="1683150"/>
    <x v="1"/>
    <s v="R. San Carlos"/>
    <s v="Contenido presupuestario para reasignación de puesto."/>
    <s v="U. Recursos Humanos"/>
  </r>
  <r>
    <x v="1"/>
    <x v="44"/>
    <s v="Retribución años servidos"/>
    <m/>
    <n v="391837"/>
    <n v="0"/>
    <n v="391837"/>
    <x v="1"/>
    <s v="R. San Carlos"/>
    <s v="Contenido presupuestario para el pago el pago de cargas sociales a la CCSS."/>
    <s v="U. Recursos Humanos"/>
  </r>
  <r>
    <x v="1"/>
    <x v="45"/>
    <s v="Restrición al ejercicio liberal"/>
    <m/>
    <n v="925732"/>
    <n v="0"/>
    <n v="925732"/>
    <x v="1"/>
    <s v="R. San Carlos"/>
    <s v="Contenido presupuestario para el pago el pago de cargas sociales a la CCSS."/>
    <s v="U. Recursos Humanos"/>
  </r>
  <r>
    <x v="1"/>
    <x v="29"/>
    <s v="Contribución patronal al seguro de salud CCSS"/>
    <m/>
    <n v="301673"/>
    <n v="0"/>
    <n v="301673"/>
    <x v="1"/>
    <s v="R. San Carlos"/>
    <s v="Contenido presupuestario para el pago el pago de cargas sociales a la CCSS."/>
    <s v="U. Recursos Humanos"/>
  </r>
  <r>
    <x v="1"/>
    <x v="33"/>
    <s v="Contribución patronal BPDC"/>
    <m/>
    <n v="16307"/>
    <n v="0"/>
    <n v="16307"/>
    <x v="1"/>
    <s v="R. San Carlos"/>
    <s v="Contenido presupuestario para el pago el pago de cargas sociales a la CCSS."/>
    <s v="U. Recursos Humanos"/>
  </r>
  <r>
    <x v="1"/>
    <x v="34"/>
    <s v="Contribución patronal seguro de pensiones"/>
    <m/>
    <n v="165675"/>
    <n v="0"/>
    <n v="165675"/>
    <x v="1"/>
    <s v="R. San Carlos"/>
    <s v="Contenido presupuestario para el pago el pago de cargas sociales a la CCSS."/>
    <s v="U. Recursos Humanos"/>
  </r>
  <r>
    <x v="1"/>
    <x v="35"/>
    <s v="Aporte Reg. Obligat. Pens. Comp."/>
    <m/>
    <n v="48920"/>
    <n v="0"/>
    <n v="48920"/>
    <x v="1"/>
    <s v="R. San Carlos"/>
    <s v="Contenido presupuestario para el pago el pago de cargas sociales a la CCSS."/>
    <s v="U. Recursos Humanos"/>
  </r>
  <r>
    <x v="1"/>
    <x v="36"/>
    <s v="Aporte Patronal Fondo de Capitalización Laboral"/>
    <m/>
    <n v="97840"/>
    <n v="0"/>
    <n v="97840"/>
    <x v="1"/>
    <s v="R. San Carlos"/>
    <s v="Contenido presupuestario para el pago el pago de cargas sociales a la CCSS."/>
    <s v="U. Recursos Humanos"/>
  </r>
  <r>
    <x v="1"/>
    <x v="37"/>
    <s v="Contribución Patronal a fondos administrados por entes privados"/>
    <m/>
    <n v="105840"/>
    <n v="0"/>
    <n v="105840"/>
    <x v="1"/>
    <s v="R. San Carlos"/>
    <s v="Contenido presupuestario para el pago el pago de cargas sociales a la CCSS."/>
    <s v="U. Recursos Humanos"/>
  </r>
  <r>
    <x v="1"/>
    <x v="7"/>
    <s v="Sumas con destino específico sin asignación presupuestaria"/>
    <m/>
    <n v="0"/>
    <n v="4864595"/>
    <n v="-4864595"/>
    <x v="1"/>
    <s v="R. Nicoya"/>
    <s v="Contenido presupuestario para el financiamiento de la modificación presupuestaria."/>
    <s v="Depto Financiero-Contable"/>
  </r>
  <r>
    <x v="1"/>
    <x v="7"/>
    <s v="Sumas con destino específico sin asignación presupuestaria"/>
    <m/>
    <n v="4864595"/>
    <n v="0"/>
    <n v="4864595"/>
    <x v="1"/>
    <s v="R. Nicoya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4864595"/>
    <n v="-4864595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4864595"/>
    <n v="0"/>
    <n v="4864595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4864595"/>
    <n v="-4864595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7"/>
    <s v="Sueldos para cargos fijos"/>
    <m/>
    <n v="1683150"/>
    <n v="0"/>
    <n v="1683150"/>
    <x v="1"/>
    <s v="R. Nicoya"/>
    <s v="Contenido presupuestario para reasignación de puesto."/>
    <s v="U. Recursos Humanos"/>
  </r>
  <r>
    <x v="1"/>
    <x v="44"/>
    <s v="Retribución años servidos"/>
    <m/>
    <n v="424490"/>
    <n v="0"/>
    <n v="424490"/>
    <x v="1"/>
    <s v="R. Nicoya"/>
    <s v="Contenido presupuestario para el pago el pago de cargas sociales a la CCSS."/>
    <s v="U. Recursos Humanos"/>
  </r>
  <r>
    <x v="1"/>
    <x v="45"/>
    <s v="Restrición al ejercicio liberal"/>
    <m/>
    <n v="925732"/>
    <n v="0"/>
    <n v="925732"/>
    <x v="1"/>
    <s v="R. Nicoya"/>
    <s v="Contenido presupuestario para el pago el pago de cargas sociales a la CCSS."/>
    <s v="U. Recursos Humanos"/>
  </r>
  <r>
    <x v="1"/>
    <x v="29"/>
    <s v="Contribución patronal al seguro de salud CCSS"/>
    <m/>
    <n v="304955"/>
    <n v="0"/>
    <n v="304955"/>
    <x v="1"/>
    <s v="R. Nicoya"/>
    <s v="Contenido presupuestario para el pago el pago de cargas sociales a la CCSS."/>
    <s v="U. Recursos Humanos"/>
  </r>
  <r>
    <x v="1"/>
    <x v="33"/>
    <s v="Contribución patronal BPDC"/>
    <m/>
    <n v="16484"/>
    <n v="0"/>
    <n v="16484"/>
    <x v="1"/>
    <s v="R. Nicoya"/>
    <s v="Contenido presupuestario para el pago el pago de cargas sociales a la CCSS."/>
    <s v="U. Recursos Humanos"/>
  </r>
  <r>
    <x v="1"/>
    <x v="34"/>
    <s v="Contribución patronal seguro de pensiones"/>
    <m/>
    <n v="167478"/>
    <n v="0"/>
    <n v="167478"/>
    <x v="1"/>
    <s v="R. Nicoya"/>
    <s v="Contenido presupuestario para el pago el pago de cargas sociales a la CCSS."/>
    <s v="U. Recursos Humanos"/>
  </r>
  <r>
    <x v="1"/>
    <x v="35"/>
    <s v="Aporte Reg. Obligat. Pens. Comp."/>
    <m/>
    <n v="49452"/>
    <n v="0"/>
    <n v="49452"/>
    <x v="1"/>
    <s v="R. Nicoya"/>
    <s v="Contenido presupuestario para el pago el pago de cargas sociales a la CCSS."/>
    <s v="U. Recursos Humanos"/>
  </r>
  <r>
    <x v="1"/>
    <x v="36"/>
    <s v="Aporte Patronal Fondo de Capitalización Laboral"/>
    <m/>
    <n v="98904"/>
    <n v="0"/>
    <n v="98904"/>
    <x v="1"/>
    <s v="R. Nicoya"/>
    <s v="Contenido presupuestario para el pago el pago de cargas sociales a la CCSS."/>
    <s v="U. Recursos Humanos"/>
  </r>
  <r>
    <x v="1"/>
    <x v="37"/>
    <s v="Contribución Patronal a fondos administrados por entes privados"/>
    <m/>
    <n v="106992"/>
    <n v="0"/>
    <n v="106992"/>
    <x v="1"/>
    <s v="R. Nicoya"/>
    <s v="Contenido presupuestario para el pago el pago de cargas sociales a la CCSS."/>
    <s v="U. Recursos Humanos"/>
  </r>
  <r>
    <x v="1"/>
    <x v="27"/>
    <s v="Sueldos para cargos fijos"/>
    <m/>
    <n v="108079"/>
    <n v="0"/>
    <n v="108079"/>
    <x v="1"/>
    <s v="R. Nicoya"/>
    <s v="Contenido presupuestario para reasignación de puesto."/>
    <s v="U. Recursos Humanos"/>
  </r>
  <r>
    <x v="1"/>
    <x v="44"/>
    <s v="Retribución años servidos"/>
    <m/>
    <n v="17832"/>
    <n v="0"/>
    <n v="17832"/>
    <x v="1"/>
    <s v="R. Nicoya"/>
    <s v="Contenido presupuestario para el pago el pago de cargas sociales a la CCSS."/>
    <s v="U. Recursos Humanos"/>
  </r>
  <r>
    <x v="1"/>
    <x v="29"/>
    <s v="Contribución patronal al seguro de salud CCSS"/>
    <m/>
    <n v="12601"/>
    <n v="0"/>
    <n v="12601"/>
    <x v="1"/>
    <s v="R. Nicoya"/>
    <s v="Contenido presupuestario para el pago el pago de cargas sociales a la CCSS."/>
    <s v="U. Recursos Humanos"/>
  </r>
  <r>
    <x v="1"/>
    <x v="33"/>
    <s v="Contribución patronal BPDC"/>
    <m/>
    <n v="681"/>
    <n v="0"/>
    <n v="681"/>
    <x v="1"/>
    <s v="R. Nicoya"/>
    <s v="Contenido presupuestario para el pago el pago de cargas sociales a la CCSS."/>
    <s v="U. Recursos Humanos"/>
  </r>
  <r>
    <x v="1"/>
    <x v="34"/>
    <s v="Contribución patronal seguro de pensiones"/>
    <m/>
    <n v="6920"/>
    <n v="0"/>
    <n v="6920"/>
    <x v="1"/>
    <s v="R. Nicoya"/>
    <s v="Contenido presupuestario para el pago el pago de cargas sociales a la CCSS."/>
    <s v="U. Recursos Humanos"/>
  </r>
  <r>
    <x v="1"/>
    <x v="35"/>
    <s v="Aporte Reg. Obligat. Pens. Comp."/>
    <m/>
    <n v="2043"/>
    <n v="0"/>
    <n v="2043"/>
    <x v="1"/>
    <s v="R. Nicoya"/>
    <s v="Contenido presupuestario para el pago el pago de cargas sociales a la CCSS."/>
    <s v="U. Recursos Humanos"/>
  </r>
  <r>
    <x v="1"/>
    <x v="36"/>
    <s v="Aporte Patronal Fondo de Capitalización Laboral"/>
    <m/>
    <n v="4087"/>
    <n v="0"/>
    <n v="4087"/>
    <x v="1"/>
    <s v="R. Nicoya"/>
    <s v="Contenido presupuestario para el pago el pago de cargas sociales a la CCSS."/>
    <s v="U. Recursos Humanos"/>
  </r>
  <r>
    <x v="1"/>
    <x v="37"/>
    <s v="Contribución Patronal a fondos administrados por entes privados"/>
    <m/>
    <n v="4420"/>
    <n v="0"/>
    <n v="4420"/>
    <x v="1"/>
    <s v="R. Nicoya"/>
    <s v="Contenido presupuestario para el pago el pago de cargas sociales a la CCSS."/>
    <s v="U. Recursos Humanos"/>
  </r>
  <r>
    <x v="1"/>
    <x v="27"/>
    <s v="Sueldos para cargos fijos"/>
    <m/>
    <n v="108079"/>
    <n v="0"/>
    <n v="108079"/>
    <x v="1"/>
    <s v="D. Servicios Ambientales"/>
    <s v="Contenido presupuestario para reasignación de puesto."/>
    <s v="U. Recursos Humanos"/>
  </r>
  <r>
    <x v="1"/>
    <x v="44"/>
    <s v="Retribución años servidos"/>
    <m/>
    <n v="14677"/>
    <n v="0"/>
    <n v="14677"/>
    <x v="1"/>
    <s v="D. Servicios Ambientales"/>
    <s v="Contenido presupuestario para el pago el pago de cargas sociales a la CCSS."/>
    <s v="U. Recursos Humanos"/>
  </r>
  <r>
    <x v="1"/>
    <x v="29"/>
    <s v="Contribución patronal al seguro de salud CCSS"/>
    <m/>
    <n v="12285"/>
    <n v="0"/>
    <n v="12285"/>
    <x v="1"/>
    <s v="D. Servicios Ambientales"/>
    <s v="Contenido presupuestario para el pago el pago de cargas sociales a la CCSS."/>
    <s v="U. Recursos Humanos"/>
  </r>
  <r>
    <x v="1"/>
    <x v="33"/>
    <s v="Contribución patronal BPDC"/>
    <m/>
    <n v="664"/>
    <n v="0"/>
    <n v="664"/>
    <x v="1"/>
    <s v="D. Servicios Ambientales"/>
    <s v="Contenido presupuestario para el pago el pago de cargas sociales a la CCSS."/>
    <s v="U. Recursos Humanos"/>
  </r>
  <r>
    <x v="1"/>
    <x v="34"/>
    <s v="Contribución patronal seguro de pensiones"/>
    <m/>
    <n v="6747"/>
    <n v="0"/>
    <n v="6747"/>
    <x v="1"/>
    <s v="D. Servicios Ambientales"/>
    <s v="Contenido presupuestario para el pago el pago de cargas sociales a la CCSS."/>
    <s v="U. Recursos Humanos"/>
  </r>
  <r>
    <x v="1"/>
    <x v="35"/>
    <s v="Aporte Reg. Obligat. Pens. Comp."/>
    <m/>
    <n v="1992"/>
    <n v="0"/>
    <n v="1992"/>
    <x v="1"/>
    <s v="D. Servicios Ambientales"/>
    <s v="Contenido presupuestario para el pago el pago de cargas sociales a la CCSS."/>
    <s v="U. Recursos Humanos"/>
  </r>
  <r>
    <x v="1"/>
    <x v="36"/>
    <s v="Aporte Patronal Fondo de Capitalización Laboral"/>
    <m/>
    <n v="3984"/>
    <n v="0"/>
    <n v="3984"/>
    <x v="1"/>
    <s v="D. Servicios Ambientales"/>
    <s v="Contenido presupuestario para el pago el pago de cargas sociales a la CCSS."/>
    <s v="U. Recursos Humanos"/>
  </r>
  <r>
    <x v="1"/>
    <x v="37"/>
    <s v="Contribución Patronal a fondos administrados por entes privados"/>
    <m/>
    <n v="4310"/>
    <n v="0"/>
    <n v="4310"/>
    <x v="1"/>
    <s v="D. Servicios Ambientales"/>
    <s v="Contenido presupuestario para el pago el pago de cargas sociales a la CCSS."/>
    <s v="U. Recursos Humanos"/>
  </r>
  <r>
    <x v="1"/>
    <x v="27"/>
    <s v="Sueldos para cargos fijos"/>
    <m/>
    <n v="213565"/>
    <n v="0"/>
    <n v="213565"/>
    <x v="1"/>
    <s v="D. Servicios Ambientales"/>
    <s v="Contenido presupuestario para reasignación de puesto."/>
    <s v="U. Recursos Humanos"/>
  </r>
  <r>
    <x v="1"/>
    <x v="44"/>
    <s v="Retribución años servidos"/>
    <m/>
    <n v="35236"/>
    <n v="0"/>
    <n v="35236"/>
    <x v="1"/>
    <s v="D. Servicios Ambientales"/>
    <s v="Contenido presupuestario para el pago el pago de cargas sociales a la CCSS."/>
    <s v="U. Recursos Humanos"/>
  </r>
  <r>
    <x v="1"/>
    <x v="29"/>
    <s v="Contribución patronal al seguro de salud CCSS"/>
    <m/>
    <n v="24899"/>
    <n v="0"/>
    <n v="24899"/>
    <x v="1"/>
    <s v="D. Servicios Ambientales"/>
    <s v="Contenido presupuestario para el pago el pago de cargas sociales a la CCSS."/>
    <s v="U. Recursos Humanos"/>
  </r>
  <r>
    <x v="1"/>
    <x v="33"/>
    <s v="Contribución patronal BPDC"/>
    <m/>
    <n v="1346"/>
    <n v="0"/>
    <n v="1346"/>
    <x v="1"/>
    <s v="D. Servicios Ambientales"/>
    <s v="Contenido presupuestario para el pago el pago de cargas sociales a la CCSS."/>
    <s v="U. Recursos Humanos"/>
  </r>
  <r>
    <x v="1"/>
    <x v="34"/>
    <s v="Contribución patronal seguro de pensiones"/>
    <m/>
    <n v="13674"/>
    <n v="0"/>
    <n v="13674"/>
    <x v="1"/>
    <s v="D. Servicios Ambientales"/>
    <s v="Contenido presupuestario para el pago el pago de cargas sociales a la CCSS."/>
    <s v="U. Recursos Humanos"/>
  </r>
  <r>
    <x v="1"/>
    <x v="35"/>
    <s v="Aporte Reg. Obligat. Pens. Comp."/>
    <m/>
    <n v="4038"/>
    <n v="0"/>
    <n v="4038"/>
    <x v="1"/>
    <s v="D. Servicios Ambientales"/>
    <s v="Contenido presupuestario para el pago el pago de cargas sociales a la CCSS."/>
    <s v="U. Recursos Humanos"/>
  </r>
  <r>
    <x v="1"/>
    <x v="36"/>
    <s v="Aporte Patronal Fondo de Capitalización Laboral"/>
    <m/>
    <n v="8075"/>
    <n v="0"/>
    <n v="8075"/>
    <x v="1"/>
    <s v="D. Servicios Ambientales"/>
    <s v="Contenido presupuestario para el pago el pago de cargas sociales a la CCSS."/>
    <s v="U. Recursos Humanos"/>
  </r>
  <r>
    <x v="1"/>
    <x v="37"/>
    <s v="Contribución Patronal a fondos administrados por entes privados"/>
    <m/>
    <n v="8734"/>
    <n v="0"/>
    <n v="8734"/>
    <x v="1"/>
    <s v="D. Servicios Ambientales"/>
    <s v="Contenido presupuestario para el pago el pago de cargas sociales a la CCSS."/>
    <s v="U. Recursos Humanos"/>
  </r>
  <r>
    <x v="1"/>
    <x v="46"/>
    <s v="Suplencias"/>
    <m/>
    <n v="2667600"/>
    <n v="0"/>
    <n v="2667600"/>
    <x v="0"/>
    <s v="D. Administrativa-Financiera"/>
    <s v="Contenido presupuestaro para suplencias por licencia de maternidad."/>
    <s v="U. Recursos Humanos"/>
  </r>
  <r>
    <x v="1"/>
    <x v="44"/>
    <s v="Retribución años servidos"/>
    <m/>
    <n v="828032"/>
    <n v="0"/>
    <n v="828032"/>
    <x v="0"/>
    <s v="D. Administrativa-Financiera"/>
    <s v="Contenido presupuestario para el pago el pago de cargas sociales a la CCSS."/>
    <s v="U. Recursos Humanos"/>
  </r>
  <r>
    <x v="1"/>
    <x v="45"/>
    <s v="Restrición al ejercicio liberal"/>
    <m/>
    <n v="1467180"/>
    <n v="0"/>
    <n v="1467180"/>
    <x v="0"/>
    <s v="D. Administrativa-Financiera"/>
    <s v="Contenido presupuestario para el pago el pago de cargas sociales a la CCSS."/>
    <s v="U. Recursos Humanos"/>
  </r>
  <r>
    <x v="1"/>
    <x v="47"/>
    <s v="Otros incentivos salariales"/>
    <m/>
    <n v="219700"/>
    <n v="0"/>
    <n v="219700"/>
    <x v="0"/>
    <s v="D. Administrativa-Financiera"/>
    <s v="Contenido presupuestario para el pago el pago de cargas sociales a la CCSS."/>
    <s v="U. Recursos Humanos"/>
  </r>
  <r>
    <x v="1"/>
    <x v="29"/>
    <s v="Contribución patronal al seguro de salud CCSS"/>
    <m/>
    <n v="275862"/>
    <n v="0"/>
    <n v="275862"/>
    <x v="0"/>
    <s v="D. Administrativa-Financiera"/>
    <s v="Contenido presupuestario para el pago el pago de cargas sociales a la CCSS."/>
    <s v="U. Recursos Humanos"/>
  </r>
  <r>
    <x v="1"/>
    <x v="33"/>
    <s v="Contribución patronal BPDC"/>
    <m/>
    <n v="28035"/>
    <n v="0"/>
    <n v="28035"/>
    <x v="0"/>
    <s v="D. Administrativa-Financiera"/>
    <s v="Contenido presupuestario para el pago el pago de cargas sociales a la CCSS."/>
    <s v="U. Recursos Humanos"/>
  </r>
  <r>
    <x v="1"/>
    <x v="34"/>
    <s v="Contribución patronal seguro de pensiones"/>
    <m/>
    <n v="518644"/>
    <n v="0"/>
    <n v="518644"/>
    <x v="0"/>
    <s v="D. Administrativa-Financiera"/>
    <s v="Contenido presupuestario para el pago el pago de cargas sociales a la CCSS."/>
    <s v="U. Recursos Humanos"/>
  </r>
  <r>
    <x v="1"/>
    <x v="35"/>
    <s v="Aporte Reg. Obligat. Pens. Comp."/>
    <m/>
    <n v="84104"/>
    <n v="0"/>
    <n v="84104"/>
    <x v="0"/>
    <s v="D. Administrativa-Financiera"/>
    <s v="Contenido presupuestario para el pago el pago de cargas sociales a la CCSS."/>
    <s v="U. Recursos Humanos"/>
  </r>
  <r>
    <x v="1"/>
    <x v="36"/>
    <s v="Aporte Patronal Fondo de Capitalización Laboral"/>
    <m/>
    <n v="168209"/>
    <n v="0"/>
    <n v="168209"/>
    <x v="0"/>
    <s v="D. Administrativa-Financiera"/>
    <s v="Contenido presupuestario para el pago el pago de cargas sociales a la CCSS."/>
    <s v="U. Recursos Humanos"/>
  </r>
  <r>
    <x v="1"/>
    <x v="37"/>
    <s v="Contribución Patronal a fondos administrados por entes privados"/>
    <m/>
    <n v="168209"/>
    <n v="0"/>
    <n v="168209"/>
    <x v="0"/>
    <s v="D. Administrativa-Financiera"/>
    <s v="Contenido presupuestario para el pago el pago de cargas sociales a la CCSS."/>
    <s v="U. Recursos Humanos"/>
  </r>
  <r>
    <x v="1"/>
    <x v="7"/>
    <s v="Sumas con destino específico sin asignación presupuestaria"/>
    <m/>
    <n v="0"/>
    <n v="5184654"/>
    <n v="-5184654"/>
    <x v="1"/>
    <s v="D. Desarrollo y comercialización"/>
    <s v="Contenido presupuestario para el financiamiento de la modificación presupuestaria."/>
    <s v="Depto Financiero-Contable"/>
  </r>
  <r>
    <x v="1"/>
    <x v="7"/>
    <s v="Sumas con destino específico sin asignación presupuestaria"/>
    <m/>
    <n v="5184654"/>
    <n v="0"/>
    <n v="5184654"/>
    <x v="1"/>
    <s v="D. Desarrollo y comercialización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5184654"/>
    <n v="-5184654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5184654"/>
    <n v="0"/>
    <n v="5184654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5184654"/>
    <n v="-5184654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46"/>
    <s v="Suplencias"/>
    <m/>
    <n v="2350200"/>
    <n v="0"/>
    <n v="2350200"/>
    <x v="1"/>
    <s v="D. Desarrollo y comercialización"/>
    <s v="Suplencias por licencia por maternidad"/>
    <s v="U. Recursos Humanos"/>
  </r>
  <r>
    <x v="1"/>
    <x v="44"/>
    <s v="Retribución años servidos"/>
    <m/>
    <n v="319144"/>
    <n v="0"/>
    <n v="319144"/>
    <x v="1"/>
    <s v="D. Desarrollo y comercialización"/>
    <s v="Contenido presupuestario para el pago el pago de cargas sociales a la CCSS."/>
    <s v="U. Recursos Humanos"/>
  </r>
  <r>
    <x v="1"/>
    <x v="45"/>
    <s v="Restrición al ejercicio liberal"/>
    <m/>
    <n v="1292610"/>
    <n v="0"/>
    <n v="1292610"/>
    <x v="1"/>
    <s v="D. Desarrollo y comercialización"/>
    <s v="Contenido presupuestario para el pago el pago de cargas sociales a la CCSS."/>
    <s v="U. Recursos Humanos"/>
  </r>
  <r>
    <x v="1"/>
    <x v="47"/>
    <s v="Otros incentivos salariales"/>
    <m/>
    <n v="219700"/>
    <n v="0"/>
    <n v="219700"/>
    <x v="1"/>
    <s v="D. Desarrollo y comercialización"/>
    <s v="Contenido presupuestario para el pago el pago de cargas sociales a la CCSS."/>
    <s v="U. Recursos Humanos"/>
  </r>
  <r>
    <x v="1"/>
    <x v="29"/>
    <s v="Contribución patronal al seguro de salud CCSS"/>
    <m/>
    <n v="222587"/>
    <n v="0"/>
    <n v="222587"/>
    <x v="1"/>
    <s v="D. Desarrollo y comercialización"/>
    <s v="Contenido presupuestario para el pago el pago de cargas sociales a la CCSS."/>
    <s v="U. Recursos Humanos"/>
  </r>
  <r>
    <x v="1"/>
    <x v="33"/>
    <s v="Contribución patronal BPDC"/>
    <m/>
    <n v="22620"/>
    <n v="0"/>
    <n v="22620"/>
    <x v="1"/>
    <s v="D. Desarrollo y comercialización"/>
    <s v="Contenido presupuestario para el pago el pago de cargas sociales a la CCSS."/>
    <s v="U. Recursos Humanos"/>
  </r>
  <r>
    <x v="1"/>
    <x v="34"/>
    <s v="Contribución patronal seguro de pensiones"/>
    <m/>
    <n v="418482"/>
    <n v="0"/>
    <n v="418482"/>
    <x v="1"/>
    <s v="D. Desarrollo y comercialización"/>
    <s v="Contenido presupuestario para el pago el pago de cargas sociales a la CCSS."/>
    <s v="U. Recursos Humanos"/>
  </r>
  <r>
    <x v="1"/>
    <x v="35"/>
    <s v="Aporte Reg. Obligat. Pens. Comp."/>
    <m/>
    <n v="67862"/>
    <n v="0"/>
    <n v="67862"/>
    <x v="1"/>
    <s v="D. Desarrollo y comercialización"/>
    <s v="Contenido presupuestario para el pago el pago de cargas sociales a la CCSS."/>
    <s v="U. Recursos Humanos"/>
  </r>
  <r>
    <x v="1"/>
    <x v="36"/>
    <s v="Aporte Patronal Fondo de Capitalización Laboral"/>
    <m/>
    <n v="135724"/>
    <n v="0"/>
    <n v="135724"/>
    <x v="1"/>
    <s v="D. Desarrollo y comercialización"/>
    <s v="Contenido presupuestario para el pago el pago de cargas sociales a la CCSS."/>
    <s v="U. Recursos Humanos"/>
  </r>
  <r>
    <x v="1"/>
    <x v="37"/>
    <s v="Contribución Patronal a fondos administrados por entes privados"/>
    <m/>
    <n v="135725"/>
    <n v="0"/>
    <n v="135725"/>
    <x v="1"/>
    <s v="D. Desarrollo y comercialización"/>
    <s v="Contenido presupuestario para el pago el pago de cargas sociales a la CCSS."/>
    <s v="U. Recursos Humanos"/>
  </r>
  <r>
    <x v="1"/>
    <x v="27"/>
    <s v="Sueldos para cargos fijos"/>
    <m/>
    <n v="322860"/>
    <n v="0"/>
    <n v="322860"/>
    <x v="1"/>
    <s v="D. Servicios Ambientales"/>
    <s v="Contenido presupuestario para reasignación de puesto."/>
    <s v="U. Recursos Humanos"/>
  </r>
  <r>
    <x v="1"/>
    <x v="44"/>
    <s v="Retribución años servidos"/>
    <m/>
    <n v="90849"/>
    <n v="0"/>
    <n v="90849"/>
    <x v="1"/>
    <s v="D. Servicios Ambientales"/>
    <s v="Contenido presupuestario para el pago el pago de cargas sociales a la CCSS."/>
    <s v="U. Recursos Humanos"/>
  </r>
  <r>
    <x v="1"/>
    <x v="45"/>
    <s v="Restrición al ejercicio liberal"/>
    <m/>
    <n v="177573"/>
    <n v="0"/>
    <n v="177573"/>
    <x v="1"/>
    <s v="D. Servicios Ambientales"/>
    <s v="Contenido presupuestario para el pago el pago de cargas sociales a la CCSS."/>
    <s v="U. Recursos Humanos"/>
  </r>
  <r>
    <x v="1"/>
    <x v="29"/>
    <s v="Contribución patronal al seguro de salud CCSS"/>
    <m/>
    <n v="59173"/>
    <n v="0"/>
    <n v="59173"/>
    <x v="1"/>
    <s v="D. Servicios Ambientales"/>
    <s v="Contenido presupuestario para el pago el pago de cargas sociales a la CCSS."/>
    <s v="U. Recursos Humanos"/>
  </r>
  <r>
    <x v="1"/>
    <x v="33"/>
    <s v="Contribución patronal BPDC"/>
    <m/>
    <n v="3199"/>
    <n v="0"/>
    <n v="3199"/>
    <x v="1"/>
    <s v="D. Servicios Ambientales"/>
    <s v="Contenido presupuestario para el pago el pago de cargas sociales a la CCSS."/>
    <s v="U. Recursos Humanos"/>
  </r>
  <r>
    <x v="1"/>
    <x v="34"/>
    <s v="Contribución patronal seguro de pensiones"/>
    <m/>
    <n v="32497"/>
    <n v="0"/>
    <n v="32497"/>
    <x v="1"/>
    <s v="D. Servicios Ambientales"/>
    <s v="Contenido presupuestario para el pago el pago de cargas sociales a la CCSS."/>
    <s v="U. Recursos Humanos"/>
  </r>
  <r>
    <x v="1"/>
    <x v="35"/>
    <s v="Aporte Reg. Obligat. Pens. Comp."/>
    <m/>
    <n v="9596"/>
    <n v="0"/>
    <n v="9596"/>
    <x v="1"/>
    <s v="D. Servicios Ambientales"/>
    <s v="Contenido presupuestario para el pago el pago de cargas sociales a la CCSS."/>
    <s v="U. Recursos Humanos"/>
  </r>
  <r>
    <x v="1"/>
    <x v="36"/>
    <s v="Aporte Patronal Fondo de Capitalización Laboral"/>
    <m/>
    <n v="19191"/>
    <n v="0"/>
    <n v="19191"/>
    <x v="1"/>
    <s v="D. Servicios Ambientales"/>
    <s v="Contenido presupuestario para el pago el pago de cargas sociales a la CCSS."/>
    <s v="U. Recursos Humanos"/>
  </r>
  <r>
    <x v="1"/>
    <x v="37"/>
    <s v="Contribución Patronal a fondos administrados por entes privados"/>
    <m/>
    <n v="20758"/>
    <n v="0"/>
    <n v="20758"/>
    <x v="1"/>
    <s v="D. Servicios Ambientales"/>
    <s v="Contenido presupuestario para el pago el pago de cargas sociales a la CCSS."/>
    <s v="U. Recursos Humanos"/>
  </r>
  <r>
    <x v="1"/>
    <x v="48"/>
    <s v="Transporte dentro del país"/>
    <s v="DSA-A1-I0-Ac4"/>
    <n v="300000"/>
    <n v="0"/>
    <n v="300000"/>
    <x v="1"/>
    <s v="D. Servicios Ambientales"/>
    <s v="Pago de peajes DSA"/>
    <s v="D. Servicios Ambientales"/>
  </r>
  <r>
    <x v="1"/>
    <x v="7"/>
    <s v="Sumas con destino específico sin asignación presupuestaria"/>
    <m/>
    <n v="0"/>
    <n v="521822"/>
    <n v="-521822"/>
    <x v="1"/>
    <s v="R. Palmar Norte"/>
    <s v="Contenido presupuestario para el financiamiento de la modificación presupuestaria."/>
    <s v="Depto Financiero-Contable"/>
  </r>
  <r>
    <x v="1"/>
    <x v="7"/>
    <s v="Sumas con destino específico sin asignación presupuestaria"/>
    <m/>
    <n v="521822"/>
    <n v="0"/>
    <n v="521822"/>
    <x v="1"/>
    <s v="R. Palmar Norte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521822"/>
    <n v="-521822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521822"/>
    <n v="0"/>
    <n v="521822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521822"/>
    <n v="-521822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4"/>
    <s v="Viáticos dentro del país"/>
    <s v="ORPN-A3-I1-Ac1"/>
    <n v="250000"/>
    <n v="0"/>
    <n v="250000"/>
    <x v="1"/>
    <s v="R. Palmar Norte"/>
    <s v="Para realizar las giras de campo a proyectos PSA."/>
    <s v="R. Palmar Norte"/>
  </r>
  <r>
    <x v="1"/>
    <x v="4"/>
    <s v="Viáticos dentro del país"/>
    <s v="ORNI-A3-I1-Ac1"/>
    <n v="300000"/>
    <n v="0"/>
    <n v="300000"/>
    <x v="1"/>
    <s v="R. Nicoya"/>
    <s v="Para realizar las giras de campo a proyectos PSA."/>
    <s v="R. Nicoya"/>
  </r>
  <r>
    <x v="1"/>
    <x v="20"/>
    <s v="Otras prestaciones"/>
    <m/>
    <n v="1000000"/>
    <n v="0"/>
    <n v="1000000"/>
    <x v="1"/>
    <s v="D. Servicios Ambientales"/>
    <s v="Incremento para dar contenido a pago de incapacidades."/>
    <s v="Depto Financiero-Contable"/>
  </r>
  <r>
    <x v="1"/>
    <x v="49"/>
    <s v="Transferencia a otras personas"/>
    <s v="DSA-A1-I0-Ac2"/>
    <n v="0"/>
    <n v="7575105"/>
    <n v="-7575105"/>
    <x v="1"/>
    <s v="D. Servicios Ambientales"/>
    <s v="Disminución presupuestaria para realizar transferencia a favor de CORFOGA según oficio CG-DE-2015-092"/>
    <s v="D. Servicios Ambientales"/>
  </r>
  <r>
    <x v="1"/>
    <x v="50"/>
    <s v="Reintegros o devoluciones"/>
    <s v="DSA-A1-I0-Ac2"/>
    <n v="7575105"/>
    <n v="0"/>
    <n v="7575105"/>
    <x v="1"/>
    <s v="D. Servicios Ambientales"/>
    <s v="Contenido presupuestario para realizar transferencia por $11.868 a favor de CORFOGA según oficio CG-DE-2015-092 y otros reintegros."/>
    <s v="D. Servicios Ambientales"/>
  </r>
  <r>
    <x v="1"/>
    <x v="7"/>
    <s v="Sumas con destino específico sin asignación presupuestaria"/>
    <m/>
    <n v="9868975"/>
    <n v="0"/>
    <n v="9868975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9868975"/>
    <n v="-9868975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20075292"/>
    <n v="0"/>
    <n v="20075292"/>
    <x v="0"/>
    <s v="D. General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20075292"/>
    <n v="-20075292"/>
    <x v="0"/>
    <s v="D. General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20075292"/>
    <n v="-20075292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20075292"/>
    <n v="0"/>
    <n v="20075292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10206317"/>
    <n v="-10206317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8"/>
    <s v="Tiempo Extraordinario"/>
    <m/>
    <n v="743052"/>
    <n v="0"/>
    <n v="743052"/>
    <x v="0"/>
    <s v="D. General"/>
    <s v="Pago de tiempo extraordinario para atender acciones de mejora en el desarrollo e implementación del PASI."/>
    <s v="U. Recursos Humanos"/>
  </r>
  <r>
    <x v="1"/>
    <x v="28"/>
    <s v="Tiempo Extraordinario"/>
    <m/>
    <n v="6923683"/>
    <n v="0"/>
    <n v="6923683"/>
    <x v="0"/>
    <s v="D. Administrativa-Financiera"/>
    <s v="Pago de tiempo extraordinario para atender acciones de mejora en la ejecución presupuestaria, seguimiento del IGI y NICSP."/>
    <s v="U. Recursos Humanos"/>
  </r>
  <r>
    <x v="1"/>
    <x v="7"/>
    <s v="Sumas con destino específico sin asignación presupuestaria"/>
    <m/>
    <n v="8571148"/>
    <n v="0"/>
    <n v="8571148"/>
    <x v="0"/>
    <s v="D. Asuntos Jurídicos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8571148"/>
    <n v="-8571148"/>
    <x v="0"/>
    <s v="D. Asuntos Jurídicos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8571148"/>
    <n v="-8571148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8571148"/>
    <n v="0"/>
    <n v="8571148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8571148"/>
    <n v="-8571148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8"/>
    <s v="Tiempo Extraordinario"/>
    <m/>
    <n v="3995160"/>
    <n v="0"/>
    <n v="3995160"/>
    <x v="0"/>
    <s v="D. Asuntos Jurídicos"/>
    <s v="Pago de tiempo extraordinario para atender acciones de mejora en la ejecución presupuestaria, principalmente en PSA."/>
    <s v="U. Recursos Humanos"/>
  </r>
  <r>
    <x v="1"/>
    <x v="28"/>
    <s v="Tiempo Extraordinario"/>
    <m/>
    <n v="3470498"/>
    <n v="0"/>
    <n v="3470498"/>
    <x v="1"/>
    <s v="D. Servicios Ambientales"/>
    <s v="Pago de tiempo extraordinario para atender acciones de mejora en la ejecución presupuestaria, principalmente en PSA."/>
    <s v="U. Recursos Humanos"/>
  </r>
  <r>
    <x v="1"/>
    <x v="28"/>
    <s v="Tiempo Extraordinario"/>
    <m/>
    <n v="371780"/>
    <n v="0"/>
    <n v="371780"/>
    <x v="1"/>
    <s v="R. SJ Occidental"/>
    <s v="Pago de tiempo extraordinario para atender acciones de mejora en la ejecución presupuestaria, principalmente en PSA."/>
    <s v="U. Recursos Humanos"/>
  </r>
  <r>
    <x v="1"/>
    <x v="7"/>
    <s v="Sumas con destino específico sin asignación presupuestaria"/>
    <m/>
    <n v="0"/>
    <n v="674174"/>
    <n v="-674174"/>
    <x v="1"/>
    <s v="R. SJ Oriental"/>
    <s v="Contenido presupuestario para el financiamiento de la modificación presupuestaria."/>
    <s v="Depto Financiero-Contable"/>
  </r>
  <r>
    <x v="1"/>
    <x v="7"/>
    <s v="Sumas con destino específico sin asignación presupuestaria"/>
    <m/>
    <n v="674174"/>
    <n v="0"/>
    <n v="674174"/>
    <x v="1"/>
    <s v="R. SJ Oriental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674174"/>
    <n v="-674174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674174"/>
    <n v="0"/>
    <n v="674174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674174"/>
    <n v="-674174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8"/>
    <s v="Tiempo Extraordinario"/>
    <m/>
    <n v="551111"/>
    <n v="0"/>
    <n v="551111"/>
    <x v="1"/>
    <s v="R. SJ Oriental"/>
    <s v="Pago de tiempo extraordinario para atender acciones de mejora en la ejecución presupuestaria, principalmente en PSA."/>
    <s v="U. Recursos Humanos"/>
  </r>
  <r>
    <x v="1"/>
    <x v="28"/>
    <s v="Tiempo Extraordinario"/>
    <m/>
    <n v="590061"/>
    <n v="0"/>
    <n v="590061"/>
    <x v="1"/>
    <s v="R. Palmar Norte"/>
    <s v="Pago de tiempo extraordinario para atender acciones de mejora en la ejecución presupuestaria, principalmente en PSA."/>
    <s v="U. Recursos Humanos"/>
  </r>
  <r>
    <x v="1"/>
    <x v="28"/>
    <s v="Tiempo Extraordinario"/>
    <m/>
    <n v="824226"/>
    <n v="0"/>
    <n v="824226"/>
    <x v="1"/>
    <s v="R. Limón"/>
    <s v="Pago de tiempo extraordinario para atender acciones de mejora en la ejecución presupuestaria, principalmente en PSA."/>
    <s v="U. Recursos Humanos"/>
  </r>
  <r>
    <x v="1"/>
    <x v="7"/>
    <s v="Sumas con destino específico sin asignación presupuestaria"/>
    <m/>
    <n v="1111888"/>
    <n v="0"/>
    <n v="1111888"/>
    <x v="1"/>
    <s v="R. Caribe-Norte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1111888"/>
    <n v="-1111888"/>
    <x v="1"/>
    <s v="R. Caribe-Norte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1111888"/>
    <n v="-1111888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1111888"/>
    <n v="0"/>
    <n v="1111888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1111888"/>
    <n v="-1111888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8"/>
    <s v="Tiempo Extraordinario"/>
    <m/>
    <n v="1113291"/>
    <n v="0"/>
    <n v="1113291"/>
    <x v="1"/>
    <s v="R. Caribe-Norte"/>
    <s v="Pago de tiempo extraordinario para atender acciones de mejora en la ejecución presupuestaria, principalmente en PSA."/>
    <s v="U. Recursos Humanos"/>
  </r>
  <r>
    <x v="1"/>
    <x v="28"/>
    <s v="Tiempo Extraordinario"/>
    <m/>
    <n v="1382018"/>
    <n v="0"/>
    <n v="1382018"/>
    <x v="1"/>
    <s v="R. San Carlos"/>
    <s v="Pago de tiempo extraordinario para atender acciones de mejora en la ejecución presupuestaria, principalmente en PSA."/>
    <s v="U. Recursos Humanos"/>
  </r>
  <r>
    <x v="1"/>
    <x v="7"/>
    <s v="Sumas con destino específico sin asignación presupuestaria"/>
    <m/>
    <n v="330173"/>
    <n v="0"/>
    <n v="330173"/>
    <x v="1"/>
    <s v="R. Cañas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330173"/>
    <n v="-330173"/>
    <x v="1"/>
    <s v="R. Cañas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330173"/>
    <n v="-330173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330173"/>
    <n v="0"/>
    <n v="330173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330173"/>
    <n v="-330173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28"/>
    <s v="Tiempo Extraordinario"/>
    <m/>
    <n v="596888"/>
    <n v="0"/>
    <n v="596888"/>
    <x v="1"/>
    <s v="R. Cañas"/>
    <s v="Pago de tiempo extraordinario para atender acciones de mejora en la ejecución presupuestaria, principalmente en PSA."/>
    <s v="U. Recursos Humanos"/>
  </r>
  <r>
    <x v="1"/>
    <x v="28"/>
    <s v="Tiempo Extraordinario"/>
    <m/>
    <n v="842226"/>
    <n v="0"/>
    <n v="842226"/>
    <x v="1"/>
    <s v="R. Nicoya"/>
    <s v="Pago de tiempo extraordinario para atender acciones de mejora en la ejecución presupuestaria, principalmente en PSA."/>
    <s v="U. Recursos Humanos"/>
  </r>
  <r>
    <x v="1"/>
    <x v="29"/>
    <s v="Contribución patronal al Seguro de Salud de la Caja Costarricense del Seguro Social"/>
    <m/>
    <n v="68732"/>
    <n v="0"/>
    <n v="68732"/>
    <x v="0"/>
    <s v="D. General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640441"/>
    <n v="0"/>
    <n v="640441"/>
    <x v="0"/>
    <s v="D. Administrativa-Financiera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369552"/>
    <n v="0"/>
    <n v="369552"/>
    <x v="0"/>
    <s v="D. Asuntos Jurídicos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321021"/>
    <n v="0"/>
    <n v="321021"/>
    <x v="1"/>
    <s v="D. Servicios Ambientales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34390"/>
    <n v="0"/>
    <n v="34390"/>
    <x v="1"/>
    <s v="R. SJ Occidental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50978"/>
    <n v="0"/>
    <n v="50978"/>
    <x v="1"/>
    <s v="R. SJ Oriental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54581"/>
    <n v="0"/>
    <n v="54581"/>
    <x v="1"/>
    <s v="R. Palmar Norte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76241"/>
    <n v="0"/>
    <n v="76241"/>
    <x v="1"/>
    <s v="R. Limón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102979"/>
    <n v="0"/>
    <n v="102979"/>
    <x v="1"/>
    <s v="R. Caribe-Norte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127837"/>
    <n v="0"/>
    <n v="127837"/>
    <x v="1"/>
    <s v="R. San Carlos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55212"/>
    <n v="0"/>
    <n v="55212"/>
    <x v="1"/>
    <s v="R. Cañas"/>
    <s v="Contenido presupuestario para el pago el pago de cargas sociales a la CCSS."/>
    <s v="U. Recursos Humanos"/>
  </r>
  <r>
    <x v="1"/>
    <x v="29"/>
    <s v="Contribución patronal al Seguro de Salud de la Caja Costarricense del Seguro Social"/>
    <m/>
    <n v="77906"/>
    <n v="0"/>
    <n v="77906"/>
    <x v="1"/>
    <s v="R. Nicoya"/>
    <s v="Contenido presupuestario para el pago el pago de cargas sociales a la CCSS."/>
    <s v="U. Recursos Humanos"/>
  </r>
  <r>
    <x v="1"/>
    <x v="33"/>
    <s v="Contribución patronal al Banco Popular y Desarrollo Comunal"/>
    <m/>
    <n v="3715"/>
    <n v="0"/>
    <n v="3715"/>
    <x v="0"/>
    <s v="D. General"/>
    <s v="Contenido presupuestario para el pago el pago de cargas sociales a la CCSS."/>
    <s v="U. Recursos Humanos"/>
  </r>
  <r>
    <x v="1"/>
    <x v="33"/>
    <s v="Contribución patronal al Banco Popular y Desarrollo Comunal"/>
    <m/>
    <n v="34618"/>
    <n v="0"/>
    <n v="34618"/>
    <x v="0"/>
    <s v="D. Administrativa-Financiera"/>
    <s v="Contenido presupuestario para el pago el pago de cargas sociales a la CCSS."/>
    <s v="U. Recursos Humanos"/>
  </r>
  <r>
    <x v="1"/>
    <x v="33"/>
    <s v="Contribución patronal al Banco Popular y Desarrollo Comunal"/>
    <m/>
    <n v="19976"/>
    <n v="0"/>
    <n v="19976"/>
    <x v="0"/>
    <s v="D. Asuntos Jurídicos"/>
    <s v="Contenido presupuestario para el pago el pago de cargas sociales a la CCSS."/>
    <s v="U. Recursos Humanos"/>
  </r>
  <r>
    <x v="1"/>
    <x v="33"/>
    <s v="Contribución patronal al Banco Popular y Desarrollo Comunal"/>
    <m/>
    <n v="17352"/>
    <n v="0"/>
    <n v="17352"/>
    <x v="1"/>
    <s v="D. Servicios Ambientales"/>
    <s v="Contenido presupuestario para el pago el pago de cargas sociales a la CCSS."/>
    <s v="U. Recursos Humanos"/>
  </r>
  <r>
    <x v="1"/>
    <x v="33"/>
    <s v="Contribución patronal al Banco Popular y Desarrollo Comunal"/>
    <m/>
    <n v="1859"/>
    <n v="0"/>
    <n v="1859"/>
    <x v="1"/>
    <s v="R. SJ Occidental"/>
    <s v="Contenido presupuestario para el pago el pago de cargas sociales a la CCSS."/>
    <s v="U. Recursos Humanos"/>
  </r>
  <r>
    <x v="1"/>
    <x v="33"/>
    <s v="Contribución patronal al Banco Popular y Desarrollo Comunal"/>
    <m/>
    <n v="2756"/>
    <n v="0"/>
    <n v="2756"/>
    <x v="1"/>
    <s v="R. SJ Oriental"/>
    <s v="Contenido presupuestario para el pago el pago de cargas sociales a la CCSS."/>
    <s v="U. Recursos Humanos"/>
  </r>
  <r>
    <x v="1"/>
    <x v="33"/>
    <s v="Contribución patronal al Banco Popular y Desarrollo Comunal"/>
    <m/>
    <n v="2950"/>
    <n v="0"/>
    <n v="2950"/>
    <x v="1"/>
    <s v="R. Palmar Norte"/>
    <s v="Contenido presupuestario para el pago el pago de cargas sociales a la CCSS."/>
    <s v="U. Recursos Humanos"/>
  </r>
  <r>
    <x v="1"/>
    <x v="33"/>
    <s v="Contribución patronal al Banco Popular y Desarrollo Comunal"/>
    <m/>
    <n v="4121"/>
    <n v="0"/>
    <n v="4121"/>
    <x v="1"/>
    <s v="R. Limón"/>
    <s v="Contenido presupuestario para el pago el pago de cargas sociales a la CCSS."/>
    <s v="U. Recursos Humanos"/>
  </r>
  <r>
    <x v="1"/>
    <x v="33"/>
    <s v="Contribución patronal al Banco Popular y Desarrollo Comunal"/>
    <m/>
    <n v="5566"/>
    <n v="0"/>
    <n v="5566"/>
    <x v="1"/>
    <s v="R. Caribe-Norte"/>
    <s v="Contenido presupuestario para el pago el pago de cargas sociales a la CCSS."/>
    <s v="U. Recursos Humanos"/>
  </r>
  <r>
    <x v="1"/>
    <x v="33"/>
    <s v="Contribución patronal al Banco Popular y Desarrollo Comunal"/>
    <m/>
    <n v="6910"/>
    <n v="0"/>
    <n v="6910"/>
    <x v="1"/>
    <s v="R. San Carlos"/>
    <s v="Contenido presupuestario para el pago el pago de cargas sociales a la CCSS."/>
    <s v="U. Recursos Humanos"/>
  </r>
  <r>
    <x v="1"/>
    <x v="33"/>
    <s v="Contribución patronal al Banco Popular y Desarrollo Comunal"/>
    <m/>
    <n v="2984"/>
    <n v="0"/>
    <n v="2984"/>
    <x v="1"/>
    <s v="R. Cañas"/>
    <s v="Contenido presupuestario para el pago el pago de cargas sociales a la CCSS."/>
    <s v="U. Recursos Humanos"/>
  </r>
  <r>
    <x v="1"/>
    <x v="33"/>
    <s v="Contribución patronal al Banco Popular y Desarrollo Comunal"/>
    <m/>
    <n v="4211"/>
    <n v="0"/>
    <n v="4211"/>
    <x v="1"/>
    <s v="R. Nicoya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37747"/>
    <n v="0"/>
    <n v="37747"/>
    <x v="0"/>
    <s v="D. General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351723"/>
    <n v="0"/>
    <n v="351723"/>
    <x v="0"/>
    <s v="D. Administrativa-Financiera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202954"/>
    <n v="0"/>
    <n v="202954"/>
    <x v="0"/>
    <s v="D. Asuntos Jurídicos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176301"/>
    <n v="0"/>
    <n v="176301"/>
    <x v="1"/>
    <s v="D. Servicios Ambientales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18886"/>
    <n v="0"/>
    <n v="18886"/>
    <x v="1"/>
    <s v="R. SJ Occidental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27996"/>
    <n v="0"/>
    <n v="27996"/>
    <x v="1"/>
    <s v="R. SJ Oriental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29975"/>
    <n v="0"/>
    <n v="29975"/>
    <x v="1"/>
    <s v="R. Palmar Norte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41871"/>
    <n v="0"/>
    <n v="41871"/>
    <x v="1"/>
    <s v="R. Limón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56555"/>
    <n v="0"/>
    <n v="56555"/>
    <x v="1"/>
    <s v="R. Caribe-Norte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70206"/>
    <n v="0"/>
    <n v="70206"/>
    <x v="1"/>
    <s v="R. San Carlos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30322"/>
    <n v="0"/>
    <n v="30322"/>
    <x v="1"/>
    <s v="R. Cañas"/>
    <s v="Contenido presupuestario para el pago el pago de cargas sociales a la CCSS."/>
    <s v="U. Recursos Humanos"/>
  </r>
  <r>
    <x v="1"/>
    <x v="34"/>
    <s v="Contribución Patronal al Seguro de Pensiones de la Caja Costarricense del Seguro Social"/>
    <m/>
    <n v="42785"/>
    <n v="0"/>
    <n v="42785"/>
    <x v="1"/>
    <s v="R. Nicoya"/>
    <s v="Contenido presupuestario para el pago el pago de cargas sociales a la CCSS."/>
    <s v="U. Recursos Humanos"/>
  </r>
  <r>
    <x v="1"/>
    <x v="35"/>
    <s v="Aporte Patronal al Régimen obligatorio de pensiones complementarias"/>
    <m/>
    <n v="11145"/>
    <n v="0"/>
    <n v="11145"/>
    <x v="0"/>
    <s v="D. General"/>
    <s v="Contenido presupuestario para el pago el pago de cargas sociales a la CCSS."/>
    <s v="U. Recursos Humanos"/>
  </r>
  <r>
    <x v="1"/>
    <x v="35"/>
    <s v="Aporte Patronal al Régimen obligatorio de pensiones complementarias"/>
    <m/>
    <n v="103855"/>
    <n v="0"/>
    <n v="103855"/>
    <x v="0"/>
    <s v="D. Administrativa-Financiera"/>
    <s v="Contenido presupuestario para el pago el pago de cargas sociales a la CCSS."/>
    <s v="U. Recursos Humanos"/>
  </r>
  <r>
    <x v="1"/>
    <x v="35"/>
    <s v="Aporte Patronal al Régimen obligatorio de pensiones complementarias"/>
    <m/>
    <n v="59927"/>
    <n v="0"/>
    <n v="59927"/>
    <x v="0"/>
    <s v="D. Asuntos Jurídicos"/>
    <s v="Contenido presupuestario para el pago el pago de cargas sociales a la CCSS."/>
    <s v="U. Recursos Humanos"/>
  </r>
  <r>
    <x v="1"/>
    <x v="35"/>
    <s v="Aporte Patronal al Régimen obligatorio de pensiones complementarias"/>
    <m/>
    <n v="52057"/>
    <n v="0"/>
    <n v="52057"/>
    <x v="1"/>
    <s v="D. Servicios Ambientales"/>
    <s v="Contenido presupuestario para el pago el pago de cargas sociales a la CCSS."/>
    <s v="U. Recursos Humanos"/>
  </r>
  <r>
    <x v="1"/>
    <x v="35"/>
    <s v="Aporte Patronal al Régimen obligatorio de pensiones complementarias"/>
    <m/>
    <n v="5577"/>
    <n v="0"/>
    <n v="5577"/>
    <x v="1"/>
    <s v="R. SJ Occidental"/>
    <s v="Contenido presupuestario para el pago el pago de cargas sociales a la CCSS."/>
    <s v="U. Recursos Humanos"/>
  </r>
  <r>
    <x v="1"/>
    <x v="35"/>
    <s v="Aporte Patronal al Régimen obligatorio de pensiones complementarias"/>
    <m/>
    <n v="8267"/>
    <n v="0"/>
    <n v="8267"/>
    <x v="1"/>
    <s v="R. SJ Oriental"/>
    <s v="Contenido presupuestario para el pago el pago de cargas sociales a la CCSS."/>
    <s v="U. Recursos Humanos"/>
  </r>
  <r>
    <x v="1"/>
    <x v="35"/>
    <s v="Aporte Patronal al Régimen obligatorio de pensiones complementarias"/>
    <m/>
    <n v="8851"/>
    <n v="0"/>
    <n v="8851"/>
    <x v="1"/>
    <s v="R. Palmar Norte"/>
    <s v="Contenido presupuestario para el pago el pago de cargas sociales a la CCSS."/>
    <s v="U. Recursos Humanos"/>
  </r>
  <r>
    <x v="1"/>
    <x v="35"/>
    <s v="Aporte Patronal al Régimen obligatorio de pensiones complementarias"/>
    <m/>
    <n v="12363"/>
    <n v="0"/>
    <n v="12363"/>
    <x v="1"/>
    <s v="R. Limón"/>
    <s v="Contenido presupuestario para el pago el pago de cargas sociales a la CCSS."/>
    <s v="U. Recursos Humanos"/>
  </r>
  <r>
    <x v="1"/>
    <x v="35"/>
    <s v="Aporte Patronal al Régimen obligatorio de pensiones complementarias"/>
    <m/>
    <n v="16699"/>
    <n v="0"/>
    <n v="16699"/>
    <x v="1"/>
    <s v="R. Caribe-Norte"/>
    <s v="Contenido presupuestario para el pago el pago de cargas sociales a la CCSS."/>
    <s v="U. Recursos Humanos"/>
  </r>
  <r>
    <x v="1"/>
    <x v="35"/>
    <s v="Aporte Patronal al Régimen obligatorio de pensiones complementarias"/>
    <m/>
    <n v="20730"/>
    <n v="0"/>
    <n v="20730"/>
    <x v="1"/>
    <s v="R. San Carlos"/>
    <s v="Contenido presupuestario para el pago el pago de cargas sociales a la CCSS."/>
    <s v="U. Recursos Humanos"/>
  </r>
  <r>
    <x v="1"/>
    <x v="35"/>
    <s v="Aporte Patronal al Régimen obligatorio de pensiones complementarias"/>
    <m/>
    <n v="8953"/>
    <n v="0"/>
    <n v="8953"/>
    <x v="1"/>
    <s v="R. Cañas"/>
    <s v="Contenido presupuestario para el pago el pago de cargas sociales a la CCSS."/>
    <s v="U. Recursos Humanos"/>
  </r>
  <r>
    <x v="1"/>
    <x v="35"/>
    <s v="Aporte Patronal al Régimen obligatorio de pensiones complementarias"/>
    <m/>
    <n v="12633"/>
    <n v="0"/>
    <n v="12633"/>
    <x v="1"/>
    <s v="R. Nicoya"/>
    <s v="Contenido presupuestario para el pago el pago de cargas sociales a la CCSS."/>
    <s v="U. Recursos Humanos"/>
  </r>
  <r>
    <x v="1"/>
    <x v="36"/>
    <s v="Aporte Patronal al Fondo de Capitalización Laboral"/>
    <m/>
    <n v="22292"/>
    <n v="0"/>
    <n v="22292"/>
    <x v="0"/>
    <s v="D. General"/>
    <s v="Contenido presupuestario para el pago el pago de cargas sociales a la CCSS."/>
    <s v="U. Recursos Humanos"/>
  </r>
  <r>
    <x v="1"/>
    <x v="36"/>
    <s v="Aporte Patronal al Fondo de Capitalización Laboral"/>
    <m/>
    <n v="207710"/>
    <n v="0"/>
    <n v="207710"/>
    <x v="0"/>
    <s v="D. Administrativa-Financiera"/>
    <s v="Contenido presupuestario para el pago el pago de cargas sociales a la CCSS."/>
    <s v="U. Recursos Humanos"/>
  </r>
  <r>
    <x v="1"/>
    <x v="36"/>
    <s v="Aporte Patronal al Fondo de Capitalización Laboral"/>
    <m/>
    <n v="119855"/>
    <n v="0"/>
    <n v="119855"/>
    <x v="0"/>
    <s v="D. Asuntos Jurídicos"/>
    <s v="Contenido presupuestario para el pago el pago de cargas sociales a la CCSS."/>
    <s v="U. Recursos Humanos"/>
  </r>
  <r>
    <x v="1"/>
    <x v="36"/>
    <s v="Aporte Patronal al Fondo de Capitalización Laboral"/>
    <m/>
    <n v="104115"/>
    <n v="0"/>
    <n v="104115"/>
    <x v="1"/>
    <s v="D. Servicios Ambientales"/>
    <s v="Contenido presupuestario para el pago el pago de cargas sociales a la CCSS."/>
    <s v="U. Recursos Humanos"/>
  </r>
  <r>
    <x v="1"/>
    <x v="36"/>
    <s v="Aporte Patronal al Fondo de Capitalización Laboral"/>
    <m/>
    <n v="11153"/>
    <n v="0"/>
    <n v="11153"/>
    <x v="1"/>
    <s v="R. SJ Occidental"/>
    <s v="Contenido presupuestario para el pago el pago de cargas sociales a la CCSS."/>
    <s v="U. Recursos Humanos"/>
  </r>
  <r>
    <x v="1"/>
    <x v="36"/>
    <s v="Aporte Patronal al Fondo de Capitalización Laboral"/>
    <m/>
    <n v="16533"/>
    <n v="0"/>
    <n v="16533"/>
    <x v="1"/>
    <s v="R. SJ Oriental"/>
    <s v="Contenido presupuestario para el pago el pago de cargas sociales a la CCSS."/>
    <s v="U. Recursos Humanos"/>
  </r>
  <r>
    <x v="1"/>
    <x v="36"/>
    <s v="Aporte Patronal al Fondo de Capitalización Laboral"/>
    <m/>
    <n v="17702"/>
    <n v="0"/>
    <n v="17702"/>
    <x v="1"/>
    <s v="R. Palmar Norte"/>
    <s v="Contenido presupuestario para el pago el pago de cargas sociales a la CCSS."/>
    <s v="U. Recursos Humanos"/>
  </r>
  <r>
    <x v="1"/>
    <x v="36"/>
    <s v="Aporte Patronal al Fondo de Capitalización Laboral"/>
    <m/>
    <n v="24727"/>
    <n v="0"/>
    <n v="24727"/>
    <x v="1"/>
    <s v="R. Limón"/>
    <s v="Contenido presupuestario para el pago el pago de cargas sociales a la CCSS."/>
    <s v="U. Recursos Humanos"/>
  </r>
  <r>
    <x v="1"/>
    <x v="36"/>
    <s v="Aporte Patronal al Fondo de Capitalización Laboral"/>
    <m/>
    <n v="33399"/>
    <n v="0"/>
    <n v="33399"/>
    <x v="1"/>
    <s v="R. Caribe-Norte"/>
    <s v="Contenido presupuestario para el pago el pago de cargas sociales a la CCSS."/>
    <s v="U. Recursos Humanos"/>
  </r>
  <r>
    <x v="1"/>
    <x v="36"/>
    <s v="Aporte Patronal al Fondo de Capitalización Laboral"/>
    <m/>
    <n v="41461"/>
    <n v="0"/>
    <n v="41461"/>
    <x v="1"/>
    <s v="R. San Carlos"/>
    <s v="Contenido presupuestario para el pago el pago de cargas sociales a la CCSS."/>
    <s v="U. Recursos Humanos"/>
  </r>
  <r>
    <x v="1"/>
    <x v="36"/>
    <s v="Aporte Patronal al Fondo de Capitalización Laboral"/>
    <m/>
    <n v="17907"/>
    <n v="0"/>
    <n v="17907"/>
    <x v="1"/>
    <s v="R. Cañas"/>
    <s v="Contenido presupuestario para el pago el pago de cargas sociales a la CCSS."/>
    <s v="U. Recursos Humanos"/>
  </r>
  <r>
    <x v="1"/>
    <x v="36"/>
    <s v="Aporte Patronal al Fondo de Capitalización Laboral"/>
    <m/>
    <n v="25267"/>
    <n v="0"/>
    <n v="25267"/>
    <x v="1"/>
    <s v="R. Nicoya"/>
    <s v="Contenido presupuestario para el pago el pago de cargas sociales a la CCSS."/>
    <s v="U. Recursos Humanos"/>
  </r>
  <r>
    <x v="1"/>
    <x v="37"/>
    <s v="Contribución patronal a fondos administrados por entes privados"/>
    <m/>
    <n v="22292"/>
    <n v="0"/>
    <n v="22292"/>
    <x v="0"/>
    <s v="D. General"/>
    <s v="Contenido presupuestario para el pago el pago de cargas sociales a la CCSS."/>
    <s v="U. Recursos Humanos"/>
  </r>
  <r>
    <x v="1"/>
    <x v="37"/>
    <s v="Contribución patronal a fondos administrados por entes privados"/>
    <m/>
    <n v="207710"/>
    <n v="0"/>
    <n v="207710"/>
    <x v="0"/>
    <s v="D. Administrativa-Financiera"/>
    <s v="Contenido presupuestario para el pago el pago de cargas sociales a la CCSS."/>
    <s v="U. Recursos Humanos"/>
  </r>
  <r>
    <x v="1"/>
    <x v="37"/>
    <s v="Contribución patronal a fondos administrados por entes privados"/>
    <m/>
    <n v="119855"/>
    <n v="0"/>
    <n v="119855"/>
    <x v="0"/>
    <s v="D. Asuntos Jurídicos"/>
    <s v="Contenido presupuestario para el pago el pago de cargas sociales a la CCSS."/>
    <s v="U. Recursos Humanos"/>
  </r>
  <r>
    <x v="1"/>
    <x v="7"/>
    <s v="Sumas con destino específico sin asignación presupuestaria"/>
    <m/>
    <n v="0"/>
    <n v="6743460"/>
    <n v="-6743460"/>
    <x v="1"/>
    <s v="D. Servicios Ambientales"/>
    <s v="Contenido presupuestario para el financiamiento de la modificación presupuestaria."/>
    <s v="Depto Financiero-Contable"/>
  </r>
  <r>
    <x v="1"/>
    <x v="7"/>
    <s v="Sumas con destino específico sin asignación presupuestaria"/>
    <m/>
    <n v="6743460"/>
    <n v="0"/>
    <n v="6743460"/>
    <x v="1"/>
    <s v="D. Servicios Ambientales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6743460"/>
    <n v="-6743460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6743460"/>
    <n v="0"/>
    <n v="6743460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6743460"/>
    <n v="-6743460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37"/>
    <s v="Contribución patronal a fondos administrados por entes privados"/>
    <m/>
    <n v="104115"/>
    <n v="0"/>
    <n v="104115"/>
    <x v="1"/>
    <s v="D. Servicios Ambientales"/>
    <s v="Contenido presupuestario para el pago el pago de cargas sociales a la CCSS."/>
    <s v="U. Recursos Humanos"/>
  </r>
  <r>
    <x v="1"/>
    <x v="37"/>
    <s v="Contribución patronal a fondos administrados por entes privados"/>
    <m/>
    <n v="11153"/>
    <n v="0"/>
    <n v="11153"/>
    <x v="1"/>
    <s v="R. SJ Occidental"/>
    <s v="Contenido presupuestario para el pago el pago de cargas sociales a la CCSS."/>
    <s v="U. Recursos Humanos"/>
  </r>
  <r>
    <x v="1"/>
    <x v="37"/>
    <s v="Contribución patronal a fondos administrados por entes privados"/>
    <m/>
    <n v="16533"/>
    <n v="0"/>
    <n v="16533"/>
    <x v="1"/>
    <s v="R. SJ Oriental"/>
    <s v="Contenido presupuestario para el pago el pago de cargas sociales a la CCSS."/>
    <s v="U. Recursos Humanos"/>
  </r>
  <r>
    <x v="1"/>
    <x v="37"/>
    <s v="Contribución patronal a fondos administrados por entes privados"/>
    <m/>
    <n v="17702"/>
    <n v="0"/>
    <n v="17702"/>
    <x v="1"/>
    <s v="R. Palmar Norte"/>
    <s v="Contenido presupuestario para el pago el pago de cargas sociales a la CCSS."/>
    <s v="U. Recursos Humanos"/>
  </r>
  <r>
    <x v="1"/>
    <x v="37"/>
    <s v="Contribución patronal a fondos administrados por entes privados"/>
    <m/>
    <n v="24727"/>
    <n v="0"/>
    <n v="24727"/>
    <x v="1"/>
    <s v="R. Limón"/>
    <s v="Contenido presupuestario para el pago el pago de cargas sociales a la CCSS."/>
    <s v="U. Recursos Humanos"/>
  </r>
  <r>
    <x v="1"/>
    <x v="37"/>
    <s v="Contribución patronal a fondos administrados por entes privados"/>
    <m/>
    <n v="33399"/>
    <n v="0"/>
    <n v="33399"/>
    <x v="1"/>
    <s v="R. Caribe-Norte"/>
    <s v="Contenido presupuestario para el pago el pago de cargas sociales a la CCSS."/>
    <s v="U. Recursos Humanos"/>
  </r>
  <r>
    <x v="1"/>
    <x v="37"/>
    <s v="Contribución patronal a fondos administrados por entes privados"/>
    <m/>
    <n v="41461"/>
    <n v="0"/>
    <n v="41461"/>
    <x v="1"/>
    <s v="R. San Carlos"/>
    <s v="Contenido presupuestario para el pago el pago de cargas sociales a la CCSS."/>
    <s v="U. Recursos Humanos"/>
  </r>
  <r>
    <x v="1"/>
    <x v="37"/>
    <s v="Contribución patronal a fondos administrados por entes privados"/>
    <m/>
    <n v="17907"/>
    <n v="0"/>
    <n v="17907"/>
    <x v="1"/>
    <s v="R. Cañas"/>
    <s v="Contenido presupuestario para el pago el pago de cargas sociales a la CCSS."/>
    <s v="U. Recursos Humanos"/>
  </r>
  <r>
    <x v="1"/>
    <x v="37"/>
    <s v="Contribución patronal a fondos administrados por entes privados"/>
    <m/>
    <n v="25267"/>
    <n v="0"/>
    <n v="25267"/>
    <x v="1"/>
    <s v="R. Nicoya"/>
    <s v="Contenido presupuestario para el pago el pago de cargas sociales a la CCSS."/>
    <s v="U. Recursos Humanos"/>
  </r>
  <r>
    <x v="1"/>
    <x v="51"/>
    <s v="Otros Alquileres"/>
    <s v="DFC-A1-I1-Ac1"/>
    <n v="60386000"/>
    <n v="0"/>
    <n v="60386000"/>
    <x v="0"/>
    <s v="D. Administrativa-Financiera"/>
    <s v="Reclasificación de subpartida presupuestaria del alquiler de software &quot;SAF&quot; en la nube."/>
    <s v="Dpto. Financiero-Contable"/>
  </r>
  <r>
    <x v="1"/>
    <x v="43"/>
    <s v="Alquiler de equipo de computo"/>
    <s v="DFC-A1-I1-Ac1"/>
    <n v="0"/>
    <n v="60386000"/>
    <n v="-60386000"/>
    <x v="0"/>
    <s v="D. Administrativa-Financiera"/>
    <s v="Reclasificación de subpartida presupuestaria de la contratación denominada &quot;Servicio de alquiler de software (SAF) en la nube&quot;"/>
    <s v="Depto Financiero-Contable"/>
  </r>
  <r>
    <x v="1"/>
    <x v="43"/>
    <s v="Alquiler de equipo de computo"/>
    <s v="DFC-A1-I1-Ac1"/>
    <n v="0"/>
    <n v="25329684"/>
    <n v="-25329684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7"/>
    <s v="Sumas con destino específico sin asignación presupuestaria"/>
    <m/>
    <n v="0"/>
    <n v="3257321"/>
    <n v="-3257321"/>
    <x v="1"/>
    <s v="D. Fomento Forestal"/>
    <s v="Contenido presupuestario para el financiamiento de la modificación presupuestaria."/>
    <s v="Depto Financiero-Contable"/>
  </r>
  <r>
    <x v="1"/>
    <x v="7"/>
    <s v="Sumas con destino específico sin asignación presupuestaria"/>
    <m/>
    <n v="3257321"/>
    <n v="0"/>
    <n v="3257321"/>
    <x v="1"/>
    <s v="D. Fomento Forestal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3257321"/>
    <n v="-3257321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3257321"/>
    <n v="0"/>
    <n v="3257321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3257321"/>
    <n v="-3257321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52"/>
    <s v="Compensación de vacaciones"/>
    <m/>
    <n v="3257321"/>
    <n v="0"/>
    <n v="3257321"/>
    <x v="1"/>
    <s v="D. Fomento Forestal"/>
    <s v="Pago de vacaciones según Directriz Presidencial 23-H"/>
    <s v="U. Recursos Humanos"/>
  </r>
  <r>
    <x v="1"/>
    <x v="52"/>
    <s v="Compensación de vacaciones"/>
    <m/>
    <n v="9146545"/>
    <n v="0"/>
    <n v="9146545"/>
    <x v="0"/>
    <s v="D. Administrativa-Financiera"/>
    <s v="Pago de vacaciones según Directriz Presidencial 23-H"/>
    <s v="U. Recursos Humanos"/>
  </r>
  <r>
    <x v="1"/>
    <x v="52"/>
    <s v="Compensación de vacaciones"/>
    <m/>
    <n v="10206317"/>
    <n v="0"/>
    <n v="10206317"/>
    <x v="0"/>
    <s v="D. General"/>
    <s v="Pago de vacaciones según Directriz Presidencial 23-H"/>
    <s v="U. Recursos Humanos"/>
  </r>
  <r>
    <x v="1"/>
    <x v="52"/>
    <s v="Compensación de vacaciones"/>
    <m/>
    <n v="3683869"/>
    <n v="0"/>
    <n v="3683869"/>
    <x v="0"/>
    <s v="D. Asuntos Jurídicos"/>
    <s v="Pago de vacaciones según Directriz Presidencial 23-H"/>
    <s v="U. Recursos Humanos"/>
  </r>
  <r>
    <x v="1"/>
    <x v="7"/>
    <s v="Sumas con destino específico sin asignación presupuestaria"/>
    <m/>
    <n v="0"/>
    <n v="1550645"/>
    <n v="-1550645"/>
    <x v="1"/>
    <s v="R. SJ Occidental"/>
    <s v="Contenido presupuestario para el financiamiento de la modificación presupuestaria."/>
    <s v="Depto Financiero-Contable"/>
  </r>
  <r>
    <x v="1"/>
    <x v="7"/>
    <s v="Sumas con destino específico sin asignación presupuestaria"/>
    <m/>
    <n v="1550645"/>
    <n v="0"/>
    <n v="1550645"/>
    <x v="1"/>
    <s v="R. SJ Occidental"/>
    <s v="Contenido presupuestario para el financiamiento de la modificación presupuestaria."/>
    <s v="Depto Financiero-Contable"/>
  </r>
  <r>
    <x v="1"/>
    <x v="7"/>
    <s v="Sumas con destino específico sin asignación presupuestaria"/>
    <m/>
    <n v="0"/>
    <n v="1550645"/>
    <n v="-1550645"/>
    <x v="0"/>
    <s v="D. Administrativa-Financiera"/>
    <s v="Contenido presupuestario para el financiamiento de la modificación presupuestaria."/>
    <s v="Depto Financiero-Contable"/>
  </r>
  <r>
    <x v="1"/>
    <x v="7"/>
    <s v="Sumas con destino específico sin asignación presupuestaria"/>
    <m/>
    <n v="1550645"/>
    <n v="0"/>
    <n v="1550645"/>
    <x v="0"/>
    <s v="D. Administrativa-Financiera"/>
    <s v="Contenido presupuestario para el financiamiento de la modificación presupuestaria."/>
    <s v="Depto Financiero-Contable"/>
  </r>
  <r>
    <x v="1"/>
    <x v="43"/>
    <s v="Alquiler de equipo de computo"/>
    <s v="DFC-A1-I1-Ac1"/>
    <n v="0"/>
    <n v="1550645"/>
    <n v="-1550645"/>
    <x v="0"/>
    <s v="D. Administrativa-Financiera"/>
    <s v="Disminución de la contratación denominada &quot;Servicio de alquiler de software (SAF) en la nube&quot; para el financiamiento de la modficación presupuestaria."/>
    <s v="Depto Financiero-Contable"/>
  </r>
  <r>
    <x v="1"/>
    <x v="52"/>
    <s v="Compensación de vacaciones"/>
    <m/>
    <n v="1095847"/>
    <n v="0"/>
    <n v="1095847"/>
    <x v="1"/>
    <s v="R. SJ Occidental"/>
    <s v="Pago de vacaciones según Directriz Presidencial 23-H"/>
    <s v="U. Recursos Humanos"/>
  </r>
  <r>
    <x v="1"/>
    <x v="51"/>
    <s v="Otros Alquileres"/>
    <s v="DG-UI-A1-I4-Ac4"/>
    <n v="9524733"/>
    <n v="0"/>
    <n v="9524733"/>
    <x v="0"/>
    <s v="D. General"/>
    <s v="Se aumenta contenido presupuestario para la solución de Software en la nube del sistema de información general"/>
    <s v="U. Informática"/>
  </r>
  <r>
    <x v="1"/>
    <x v="25"/>
    <s v="Equipos y programas de computo"/>
    <s v="DG-UI-A1-I4-Ac4"/>
    <n v="0"/>
    <n v="9524733"/>
    <n v="-9524733"/>
    <x v="0"/>
    <s v="D. General"/>
    <s v="Se disminuye contenido presupuestario para la compra de sortware sobre cuadro de mando integral, para el financiamiento de la modificación presupuestaria"/>
    <s v="U. Informáti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L59" firstHeaderRow="1" firstDataRow="3" firstDataCol="1"/>
  <pivotFields count="11">
    <pivotField axis="axisCol" showAll="0">
      <items count="5">
        <item x="0"/>
        <item x="2"/>
        <item x="3"/>
        <item x="1"/>
        <item t="default"/>
      </items>
    </pivotField>
    <pivotField axis="axisRow" showAll="0">
      <items count="55">
        <item x="27"/>
        <item x="46"/>
        <item x="28"/>
        <item x="52"/>
        <item x="44"/>
        <item x="45"/>
        <item x="47"/>
        <item x="29"/>
        <item x="30"/>
        <item x="31"/>
        <item x="32"/>
        <item x="33"/>
        <item x="34"/>
        <item x="35"/>
        <item x="36"/>
        <item x="37"/>
        <item x="5"/>
        <item x="43"/>
        <item x="51"/>
        <item x="6"/>
        <item x="8"/>
        <item x="42"/>
        <item x="22"/>
        <item x="19"/>
        <item x="17"/>
        <item x="38"/>
        <item x="9"/>
        <item x="10"/>
        <item x="15"/>
        <item x="11"/>
        <item x="2"/>
        <item x="48"/>
        <item x="4"/>
        <item x="39"/>
        <item x="40"/>
        <item x="23"/>
        <item x="16"/>
        <item x="12"/>
        <item x="13"/>
        <item x="14"/>
        <item x="24"/>
        <item x="0"/>
        <item x="1"/>
        <item x="41"/>
        <item m="1" x="53"/>
        <item x="3"/>
        <item x="18"/>
        <item x="25"/>
        <item x="49"/>
        <item x="26"/>
        <item x="20"/>
        <item x="21"/>
        <item x="50"/>
        <item x="7"/>
        <item t="default"/>
      </items>
    </pivotField>
    <pivotField showAll="0"/>
    <pivotField showAll="0"/>
    <pivotField numFmtId="3" showAll="0"/>
    <pivotField numFmtId="3" showAll="0"/>
    <pivotField dataField="1" numFmtId="3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1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2">
    <field x="0"/>
    <field x="7"/>
  </colFields>
  <colItems count="11">
    <i>
      <x/>
      <x/>
    </i>
    <i r="1">
      <x v="1"/>
    </i>
    <i t="default">
      <x/>
    </i>
    <i>
      <x v="1"/>
      <x v="1"/>
    </i>
    <i t="default">
      <x v="1"/>
    </i>
    <i>
      <x v="2"/>
      <x v="2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Sum of Monto Aumentado o Disminuido" fld="6" baseField="0" baseItem="0" numFmtId="165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E44" firstHeaderRow="1" firstDataRow="2" firstDataCol="1" rowPageCount="1" colPageCount="1"/>
  <pivotFields count="11">
    <pivotField axis="axisPage" multipleItemSelectionAllowed="1" showAll="0">
      <items count="5">
        <item x="0"/>
        <item x="2"/>
        <item x="3"/>
        <item h="1" x="1"/>
        <item t="default"/>
      </items>
    </pivotField>
    <pivotField axis="axisRow" showAll="0">
      <items count="55">
        <item x="27"/>
        <item x="46"/>
        <item x="28"/>
        <item x="52"/>
        <item x="44"/>
        <item x="45"/>
        <item x="47"/>
        <item x="29"/>
        <item x="30"/>
        <item x="31"/>
        <item x="32"/>
        <item x="33"/>
        <item x="34"/>
        <item x="35"/>
        <item x="36"/>
        <item x="37"/>
        <item x="5"/>
        <item x="43"/>
        <item x="51"/>
        <item x="6"/>
        <item x="8"/>
        <item x="42"/>
        <item x="22"/>
        <item x="19"/>
        <item x="17"/>
        <item x="38"/>
        <item x="9"/>
        <item x="10"/>
        <item x="15"/>
        <item x="11"/>
        <item x="2"/>
        <item x="48"/>
        <item x="4"/>
        <item x="39"/>
        <item x="40"/>
        <item x="23"/>
        <item x="16"/>
        <item x="12"/>
        <item x="13"/>
        <item x="14"/>
        <item x="24"/>
        <item x="0"/>
        <item x="1"/>
        <item x="41"/>
        <item m="1" x="53"/>
        <item x="3"/>
        <item x="18"/>
        <item x="25"/>
        <item x="49"/>
        <item x="26"/>
        <item x="20"/>
        <item x="21"/>
        <item x="50"/>
        <item x="7"/>
        <item t="default"/>
      </items>
    </pivotField>
    <pivotField showAll="0"/>
    <pivotField showAll="0"/>
    <pivotField numFmtId="3" showAll="0"/>
    <pivotField numFmtId="3" showAll="0"/>
    <pivotField dataField="1" numFmtId="3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1"/>
  </rowFields>
  <rowItems count="40">
    <i>
      <x/>
    </i>
    <i>
      <x v="2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5"/>
    </i>
    <i>
      <x v="46"/>
    </i>
    <i>
      <x v="49"/>
    </i>
    <i>
      <x v="50"/>
    </i>
    <i>
      <x v="51"/>
    </i>
    <i>
      <x v="5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um of Monto Aumentado o Disminuido" fld="6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37" firstHeaderRow="1" firstDataRow="2" firstDataCol="1" rowPageCount="1" colPageCount="1"/>
  <pivotFields count="11">
    <pivotField axis="axisPage" multipleItemSelectionAllowed="1" showAll="0">
      <items count="5">
        <item h="1" x="0"/>
        <item h="1" x="2"/>
        <item h="1" x="3"/>
        <item x="1"/>
        <item t="default"/>
      </items>
    </pivotField>
    <pivotField axis="axisRow" showAll="0">
      <items count="55">
        <item x="27"/>
        <item x="46"/>
        <item x="28"/>
        <item x="52"/>
        <item x="44"/>
        <item x="45"/>
        <item x="47"/>
        <item x="29"/>
        <item x="30"/>
        <item x="31"/>
        <item x="32"/>
        <item x="33"/>
        <item x="34"/>
        <item x="35"/>
        <item x="36"/>
        <item x="37"/>
        <item x="5"/>
        <item x="43"/>
        <item x="51"/>
        <item x="6"/>
        <item x="8"/>
        <item x="42"/>
        <item x="22"/>
        <item x="19"/>
        <item x="17"/>
        <item x="38"/>
        <item x="9"/>
        <item x="10"/>
        <item x="15"/>
        <item x="11"/>
        <item x="2"/>
        <item x="48"/>
        <item x="4"/>
        <item x="39"/>
        <item x="40"/>
        <item x="23"/>
        <item x="16"/>
        <item x="12"/>
        <item x="13"/>
        <item x="14"/>
        <item x="24"/>
        <item x="0"/>
        <item x="1"/>
        <item x="41"/>
        <item m="1" x="53"/>
        <item x="3"/>
        <item x="18"/>
        <item x="25"/>
        <item x="49"/>
        <item x="26"/>
        <item x="20"/>
        <item x="21"/>
        <item x="50"/>
        <item x="7"/>
        <item t="default"/>
      </items>
    </pivotField>
    <pivotField showAll="0"/>
    <pivotField showAll="0"/>
    <pivotField numFmtId="3" showAll="0"/>
    <pivotField numFmtId="3" showAll="0"/>
    <pivotField dataField="1" numFmtId="3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1"/>
    </i>
    <i>
      <x v="24"/>
    </i>
    <i>
      <x v="29"/>
    </i>
    <i>
      <x v="30"/>
    </i>
    <i>
      <x v="31"/>
    </i>
    <i>
      <x v="32"/>
    </i>
    <i>
      <x v="36"/>
    </i>
    <i>
      <x v="37"/>
    </i>
    <i>
      <x v="38"/>
    </i>
    <i>
      <x v="40"/>
    </i>
    <i>
      <x v="43"/>
    </i>
    <i>
      <x v="47"/>
    </i>
    <i>
      <x v="48"/>
    </i>
    <i>
      <x v="50"/>
    </i>
    <i>
      <x v="52"/>
    </i>
    <i>
      <x v="53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Monto Aumentado o Disminuido" fld="6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40"/>
  <sheetViews>
    <sheetView showGridLines="0" zoomScale="52" zoomScaleNormal="52" workbookViewId="0">
      <selection activeCell="A2" sqref="A2:I69"/>
    </sheetView>
  </sheetViews>
  <sheetFormatPr defaultColWidth="9.140625" defaultRowHeight="18" x14ac:dyDescent="0.25"/>
  <cols>
    <col min="1" max="1" width="18" customWidth="1"/>
    <col min="2" max="2" width="125.28515625" customWidth="1"/>
    <col min="3" max="3" width="26.85546875" bestFit="1" customWidth="1"/>
    <col min="4" max="4" width="26.42578125" bestFit="1" customWidth="1"/>
    <col min="5" max="5" width="22.5703125" customWidth="1"/>
    <col min="6" max="6" width="25.5703125" customWidth="1"/>
    <col min="7" max="7" width="20.42578125" customWidth="1"/>
    <col min="8" max="8" width="27" bestFit="1" customWidth="1"/>
    <col min="9" max="9" width="26.710937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77" width="9.140625" style="12"/>
  </cols>
  <sheetData>
    <row r="1" spans="1:77" ht="30" x14ac:dyDescent="0.4">
      <c r="A1" s="148" t="s">
        <v>107</v>
      </c>
      <c r="B1" s="148"/>
      <c r="C1" s="148"/>
      <c r="D1" s="148"/>
      <c r="E1" s="148"/>
      <c r="F1" s="148"/>
      <c r="G1" s="148"/>
      <c r="H1" s="148"/>
      <c r="I1" s="148"/>
      <c r="J1" s="12"/>
      <c r="K1" s="13"/>
      <c r="L1" s="14"/>
      <c r="M1" s="14"/>
    </row>
    <row r="2" spans="1:77" ht="30" x14ac:dyDescent="0.4">
      <c r="A2" s="148" t="s">
        <v>312</v>
      </c>
      <c r="B2" s="148"/>
      <c r="C2" s="148"/>
      <c r="D2" s="148"/>
      <c r="E2" s="148"/>
      <c r="F2" s="148"/>
      <c r="G2" s="148"/>
      <c r="H2" s="148"/>
      <c r="I2" s="148"/>
      <c r="J2" s="12"/>
      <c r="K2" s="13"/>
      <c r="L2" s="14"/>
      <c r="M2" s="14"/>
    </row>
    <row r="3" spans="1:77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77" ht="31.5" x14ac:dyDescent="0.5">
      <c r="A4" s="18" t="s">
        <v>80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77" ht="30.75" x14ac:dyDescent="0.45">
      <c r="A5" s="18" t="s">
        <v>81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77" s="28" customFormat="1" ht="30.75" x14ac:dyDescent="0.45">
      <c r="A6" s="18" t="s">
        <v>325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spans="1:77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77" ht="21" thickBot="1" x14ac:dyDescent="0.35">
      <c r="A8" s="149"/>
      <c r="B8" s="150"/>
      <c r="C8" s="151"/>
      <c r="D8" s="152"/>
      <c r="E8" s="152"/>
      <c r="F8" s="153"/>
      <c r="G8" s="154" t="s">
        <v>82</v>
      </c>
      <c r="H8" s="154"/>
      <c r="I8" s="155"/>
      <c r="J8" s="29"/>
      <c r="K8" s="13"/>
      <c r="L8" s="14"/>
      <c r="M8" s="14"/>
    </row>
    <row r="9" spans="1:77" ht="24" customHeight="1" thickBot="1" x14ac:dyDescent="0.35">
      <c r="A9" s="139" t="s">
        <v>83</v>
      </c>
      <c r="B9" s="140"/>
      <c r="C9" s="143" t="s">
        <v>84</v>
      </c>
      <c r="D9" s="144"/>
      <c r="E9" s="144"/>
      <c r="F9" s="145"/>
      <c r="G9" s="146" t="s">
        <v>85</v>
      </c>
      <c r="H9" s="146" t="s">
        <v>86</v>
      </c>
      <c r="I9" s="146" t="s">
        <v>87</v>
      </c>
      <c r="J9" s="29"/>
      <c r="K9" s="13"/>
      <c r="L9" s="14"/>
      <c r="M9" s="14"/>
    </row>
    <row r="10" spans="1:77" ht="21" customHeight="1" thickBot="1" x14ac:dyDescent="0.35">
      <c r="A10" s="141"/>
      <c r="B10" s="142"/>
      <c r="C10" s="30" t="s">
        <v>88</v>
      </c>
      <c r="D10" s="31" t="s">
        <v>89</v>
      </c>
      <c r="E10" s="32" t="s">
        <v>90</v>
      </c>
      <c r="F10" s="33" t="s">
        <v>91</v>
      </c>
      <c r="G10" s="147"/>
      <c r="H10" s="147"/>
      <c r="I10" s="147"/>
      <c r="J10" s="29"/>
      <c r="K10" s="13"/>
      <c r="L10" s="14"/>
      <c r="M10" s="14"/>
    </row>
    <row r="11" spans="1:77" ht="21" customHeight="1" x14ac:dyDescent="0.3">
      <c r="A11" s="34">
        <v>0</v>
      </c>
      <c r="B11" s="57" t="s">
        <v>313</v>
      </c>
      <c r="C11" s="44"/>
      <c r="D11" s="44"/>
      <c r="E11" s="44"/>
      <c r="F11" s="44"/>
      <c r="G11" s="46"/>
      <c r="H11" s="47"/>
      <c r="I11" s="47"/>
      <c r="J11" s="29"/>
      <c r="K11" s="13"/>
      <c r="L11" s="14"/>
      <c r="M11" s="14"/>
    </row>
    <row r="12" spans="1:77" ht="21" customHeight="1" x14ac:dyDescent="0.3">
      <c r="A12" s="50" t="s">
        <v>184</v>
      </c>
      <c r="B12" s="42" t="s">
        <v>275</v>
      </c>
      <c r="C12" s="44">
        <v>268896357</v>
      </c>
      <c r="D12" s="44">
        <v>0</v>
      </c>
      <c r="E12" s="44">
        <v>101078941.50553602</v>
      </c>
      <c r="F12" s="44">
        <f>+C12-D12-E12</f>
        <v>167817415.49446398</v>
      </c>
      <c r="G12" s="46"/>
      <c r="H12" s="47">
        <v>-1171730</v>
      </c>
      <c r="I12" s="47">
        <f>+F12+G12+H12</f>
        <v>166645685.49446398</v>
      </c>
      <c r="J12" s="29"/>
      <c r="K12" s="13"/>
      <c r="L12" s="14"/>
      <c r="M12" s="14"/>
    </row>
    <row r="13" spans="1:77" ht="21" customHeight="1" x14ac:dyDescent="0.3">
      <c r="A13" s="50" t="s">
        <v>239</v>
      </c>
      <c r="B13" s="42" t="s">
        <v>240</v>
      </c>
      <c r="C13" s="44">
        <v>0</v>
      </c>
      <c r="D13" s="44">
        <v>0</v>
      </c>
      <c r="E13" s="44">
        <v>0</v>
      </c>
      <c r="F13" s="44">
        <f>+C13-D13-E13</f>
        <v>0</v>
      </c>
      <c r="G13" s="46">
        <v>2954000</v>
      </c>
      <c r="H13" s="47"/>
      <c r="I13" s="47">
        <f t="shared" ref="I13:I22" si="0">+F13+G13+H13</f>
        <v>2954000</v>
      </c>
      <c r="J13" s="29"/>
      <c r="K13" s="13"/>
      <c r="L13" s="14"/>
      <c r="M13" s="14"/>
    </row>
    <row r="14" spans="1:77" ht="21" customHeight="1" x14ac:dyDescent="0.3">
      <c r="A14" s="50" t="s">
        <v>191</v>
      </c>
      <c r="B14" s="42" t="s">
        <v>192</v>
      </c>
      <c r="C14" s="44">
        <v>24872912</v>
      </c>
      <c r="D14" s="44">
        <v>0</v>
      </c>
      <c r="E14" s="44">
        <v>9380587.1645525396</v>
      </c>
      <c r="F14" s="44">
        <f>+C14-D14-E14</f>
        <v>15492324.83544746</v>
      </c>
      <c r="G14" s="46">
        <v>1069343</v>
      </c>
      <c r="H14" s="47"/>
      <c r="I14" s="47">
        <f t="shared" si="0"/>
        <v>16561667.83544746</v>
      </c>
      <c r="J14" s="29"/>
      <c r="K14" s="13"/>
      <c r="L14" s="14"/>
      <c r="M14" s="14"/>
    </row>
    <row r="15" spans="1:77" ht="21" customHeight="1" x14ac:dyDescent="0.3">
      <c r="A15" s="50" t="s">
        <v>242</v>
      </c>
      <c r="B15" s="42" t="s">
        <v>243</v>
      </c>
      <c r="C15" s="44">
        <v>1344480</v>
      </c>
      <c r="D15" s="44">
        <v>0</v>
      </c>
      <c r="E15" s="44">
        <v>507058.76565148856</v>
      </c>
      <c r="F15" s="44">
        <f t="shared" ref="F15:F22" si="1">+C15-D15-E15</f>
        <v>837421.23434851144</v>
      </c>
      <c r="G15" s="46">
        <v>57802</v>
      </c>
      <c r="H15" s="47"/>
      <c r="I15" s="47">
        <f t="shared" si="0"/>
        <v>895223.23434851144</v>
      </c>
      <c r="J15" s="29"/>
      <c r="K15" s="13"/>
      <c r="L15" s="14"/>
      <c r="M15" s="14"/>
    </row>
    <row r="16" spans="1:77" ht="21" customHeight="1" x14ac:dyDescent="0.3">
      <c r="A16" s="50" t="s">
        <v>232</v>
      </c>
      <c r="B16" s="42" t="s">
        <v>244</v>
      </c>
      <c r="C16" s="44">
        <v>4033444</v>
      </c>
      <c r="D16" s="44">
        <v>0</v>
      </c>
      <c r="E16" s="44">
        <v>1674916.8651514887</v>
      </c>
      <c r="F16" s="44">
        <f t="shared" si="1"/>
        <v>2358527.1348485113</v>
      </c>
      <c r="G16" s="46">
        <v>195137</v>
      </c>
      <c r="H16" s="47"/>
      <c r="I16" s="47">
        <f t="shared" si="0"/>
        <v>2553664.1348485113</v>
      </c>
      <c r="J16" s="29"/>
      <c r="K16" s="13"/>
      <c r="L16" s="14"/>
      <c r="M16" s="14"/>
    </row>
    <row r="17" spans="1:77" ht="21" customHeight="1" x14ac:dyDescent="0.3">
      <c r="A17" s="50" t="s">
        <v>245</v>
      </c>
      <c r="B17" s="42" t="s">
        <v>246</v>
      </c>
      <c r="C17" s="44">
        <v>13444817</v>
      </c>
      <c r="D17" s="44">
        <v>0</v>
      </c>
      <c r="E17" s="44">
        <v>5070587.6565148849</v>
      </c>
      <c r="F17" s="44">
        <f t="shared" si="1"/>
        <v>8374229.3434851151</v>
      </c>
      <c r="G17" s="46">
        <v>578023</v>
      </c>
      <c r="H17" s="47"/>
      <c r="I17" s="47">
        <f t="shared" si="0"/>
        <v>8952252.3434851151</v>
      </c>
      <c r="J17" s="29"/>
      <c r="K17" s="13"/>
      <c r="L17" s="14"/>
      <c r="M17" s="14"/>
    </row>
    <row r="18" spans="1:77" ht="21" customHeight="1" x14ac:dyDescent="0.3">
      <c r="A18" s="50" t="s">
        <v>186</v>
      </c>
      <c r="B18" s="42" t="s">
        <v>247</v>
      </c>
      <c r="C18" s="44">
        <v>1344480</v>
      </c>
      <c r="D18" s="44">
        <v>0</v>
      </c>
      <c r="E18" s="44">
        <v>253529.38282574428</v>
      </c>
      <c r="F18" s="44">
        <f t="shared" si="1"/>
        <v>1090950.6171742557</v>
      </c>
      <c r="G18" s="46">
        <v>100960</v>
      </c>
      <c r="H18" s="47"/>
      <c r="I18" s="47">
        <f t="shared" si="0"/>
        <v>1191910.6171742557</v>
      </c>
      <c r="J18" s="29"/>
      <c r="K18" s="13"/>
      <c r="L18" s="14"/>
      <c r="M18" s="14"/>
    </row>
    <row r="19" spans="1:77" ht="21" customHeight="1" x14ac:dyDescent="0.3">
      <c r="A19" s="50" t="s">
        <v>194</v>
      </c>
      <c r="B19" s="42" t="s">
        <v>248</v>
      </c>
      <c r="C19" s="44">
        <v>13659936</v>
      </c>
      <c r="D19" s="44">
        <v>0</v>
      </c>
      <c r="E19" s="44">
        <v>5124095.6767306477</v>
      </c>
      <c r="F19" s="44">
        <f t="shared" si="1"/>
        <v>8535840.3232693523</v>
      </c>
      <c r="G19" s="46">
        <v>590750</v>
      </c>
      <c r="H19" s="47"/>
      <c r="I19" s="47">
        <f t="shared" si="0"/>
        <v>9126590.3232693523</v>
      </c>
      <c r="J19" s="29"/>
      <c r="K19" s="13"/>
      <c r="L19" s="14"/>
      <c r="M19" s="14"/>
    </row>
    <row r="20" spans="1:77" ht="21" customHeight="1" x14ac:dyDescent="0.3">
      <c r="A20" s="50" t="s">
        <v>196</v>
      </c>
      <c r="B20" s="42" t="s">
        <v>249</v>
      </c>
      <c r="C20" s="44">
        <v>4033444</v>
      </c>
      <c r="D20" s="44">
        <v>0</v>
      </c>
      <c r="E20" s="44">
        <v>1774705.6797802104</v>
      </c>
      <c r="F20" s="44">
        <f t="shared" si="1"/>
        <v>2258738.3202197896</v>
      </c>
      <c r="G20" s="46">
        <v>130248</v>
      </c>
      <c r="H20" s="47"/>
      <c r="I20" s="47">
        <f t="shared" si="0"/>
        <v>2388986.3202197896</v>
      </c>
      <c r="J20" s="29"/>
      <c r="K20" s="13"/>
      <c r="L20" s="14"/>
      <c r="M20" s="14"/>
    </row>
    <row r="21" spans="1:77" ht="21" customHeight="1" x14ac:dyDescent="0.3">
      <c r="A21" s="50" t="s">
        <v>198</v>
      </c>
      <c r="B21" s="42" t="s">
        <v>250</v>
      </c>
      <c r="C21" s="44">
        <v>8066889</v>
      </c>
      <c r="D21" s="44">
        <v>0</v>
      </c>
      <c r="E21" s="44">
        <v>3040973.1433000006</v>
      </c>
      <c r="F21" s="44">
        <f t="shared" si="1"/>
        <v>5025915.8566999994</v>
      </c>
      <c r="G21" s="46">
        <v>357434</v>
      </c>
      <c r="H21" s="47"/>
      <c r="I21" s="47">
        <f t="shared" si="0"/>
        <v>5383349.8566999994</v>
      </c>
      <c r="J21" s="29"/>
      <c r="K21" s="13"/>
      <c r="L21" s="14"/>
      <c r="M21" s="14"/>
    </row>
    <row r="22" spans="1:77" ht="21" customHeight="1" thickBot="1" x14ac:dyDescent="0.35">
      <c r="A22" s="50" t="s">
        <v>200</v>
      </c>
      <c r="B22" s="42" t="s">
        <v>251</v>
      </c>
      <c r="C22" s="44">
        <v>8066889</v>
      </c>
      <c r="D22" s="44">
        <v>0</v>
      </c>
      <c r="E22" s="44">
        <v>1518602.1784999999</v>
      </c>
      <c r="F22" s="44">
        <f t="shared" si="1"/>
        <v>6548286.8214999996</v>
      </c>
      <c r="G22" s="46">
        <v>523984</v>
      </c>
      <c r="H22" s="47"/>
      <c r="I22" s="47">
        <f t="shared" si="0"/>
        <v>7072270.8214999996</v>
      </c>
      <c r="J22" s="29"/>
      <c r="K22" s="13"/>
      <c r="L22" s="14"/>
      <c r="M22" s="14"/>
    </row>
    <row r="23" spans="1:77" ht="21" customHeight="1" thickBot="1" x14ac:dyDescent="0.35">
      <c r="A23" s="53" t="s">
        <v>94</v>
      </c>
      <c r="B23" s="54"/>
      <c r="C23" s="55">
        <f>SUM(C12:C22)</f>
        <v>347763648</v>
      </c>
      <c r="D23" s="55">
        <f t="shared" ref="D23:F23" si="2">SUM(D12:D22)</f>
        <v>0</v>
      </c>
      <c r="E23" s="55">
        <f t="shared" si="2"/>
        <v>129423998.01854303</v>
      </c>
      <c r="F23" s="55">
        <f t="shared" si="2"/>
        <v>218339649.98145697</v>
      </c>
      <c r="G23" s="55">
        <f t="shared" ref="G23:H23" si="3">SUM(G10:G22)</f>
        <v>6557681</v>
      </c>
      <c r="H23" s="55">
        <f t="shared" si="3"/>
        <v>-1171730</v>
      </c>
      <c r="I23" s="56">
        <f>SUM(I12:I22)</f>
        <v>223725600.98145697</v>
      </c>
      <c r="J23" s="29"/>
      <c r="K23" s="67"/>
      <c r="L23" s="14"/>
      <c r="M23" s="14"/>
    </row>
    <row r="24" spans="1:77" ht="20.25" x14ac:dyDescent="0.3">
      <c r="A24" s="34">
        <v>1</v>
      </c>
      <c r="B24" s="57" t="s">
        <v>92</v>
      </c>
      <c r="C24" s="44"/>
      <c r="D24" s="44"/>
      <c r="E24" s="44"/>
      <c r="F24" s="44"/>
      <c r="G24" s="46"/>
      <c r="H24" s="47"/>
      <c r="I24" s="47"/>
      <c r="J24" s="29"/>
      <c r="K24" s="13"/>
      <c r="L24" s="14"/>
      <c r="M24" s="1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77" s="49" customFormat="1" ht="21" thickBot="1" x14ac:dyDescent="0.35">
      <c r="A25" s="50" t="s">
        <v>129</v>
      </c>
      <c r="B25" s="42" t="s">
        <v>130</v>
      </c>
      <c r="C25" s="44">
        <v>17524440</v>
      </c>
      <c r="D25" s="44">
        <v>6687728.75</v>
      </c>
      <c r="E25" s="44">
        <v>9376711.25</v>
      </c>
      <c r="F25" s="114">
        <f t="shared" ref="F25:F33" si="4">+C25-D25-E25</f>
        <v>1460000</v>
      </c>
      <c r="G25" s="46">
        <v>0</v>
      </c>
      <c r="H25" s="47">
        <v>-423382</v>
      </c>
      <c r="I25" s="47">
        <f>+F25+G25+H25</f>
        <v>1036618</v>
      </c>
      <c r="J25" s="29"/>
      <c r="K25" s="13"/>
      <c r="L25" s="14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</row>
    <row r="26" spans="1:77" s="49" customFormat="1" ht="20.25" x14ac:dyDescent="0.3">
      <c r="A26" s="50" t="s">
        <v>131</v>
      </c>
      <c r="B26" s="42" t="s">
        <v>132</v>
      </c>
      <c r="C26" s="44">
        <v>977802</v>
      </c>
      <c r="D26" s="44">
        <v>488700</v>
      </c>
      <c r="E26" s="44">
        <v>274102</v>
      </c>
      <c r="F26" s="118">
        <f t="shared" si="4"/>
        <v>215000</v>
      </c>
      <c r="G26" s="46">
        <v>0</v>
      </c>
      <c r="H26" s="47">
        <v>-201755</v>
      </c>
      <c r="I26" s="47">
        <f t="shared" ref="I26:I41" si="5">+F26+G26+H26</f>
        <v>13245</v>
      </c>
      <c r="J26" s="29"/>
      <c r="K26" s="13"/>
      <c r="L26" s="14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7" s="49" customFormat="1" ht="20.25" x14ac:dyDescent="0.3">
      <c r="A27" s="50" t="s">
        <v>133</v>
      </c>
      <c r="B27" s="42" t="s">
        <v>134</v>
      </c>
      <c r="C27" s="44">
        <v>6511507</v>
      </c>
      <c r="D27" s="44">
        <v>2533362.5099999998</v>
      </c>
      <c r="E27" s="44">
        <v>2678144.4899999993</v>
      </c>
      <c r="F27" s="44">
        <f t="shared" si="4"/>
        <v>1300000.0000000009</v>
      </c>
      <c r="G27" s="46">
        <v>0</v>
      </c>
      <c r="H27" s="47">
        <v>-1300000</v>
      </c>
      <c r="I27" s="47">
        <f t="shared" si="5"/>
        <v>0</v>
      </c>
      <c r="J27" s="29"/>
      <c r="K27" s="13"/>
      <c r="L27" s="14"/>
      <c r="M27" s="14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</row>
    <row r="28" spans="1:77" s="49" customFormat="1" ht="20.25" x14ac:dyDescent="0.3">
      <c r="A28" s="50" t="s">
        <v>28</v>
      </c>
      <c r="B28" s="42" t="s">
        <v>29</v>
      </c>
      <c r="C28" s="44">
        <v>3000000</v>
      </c>
      <c r="D28" s="44">
        <v>1901390</v>
      </c>
      <c r="E28" s="44">
        <v>98610</v>
      </c>
      <c r="F28" s="44">
        <f t="shared" si="4"/>
        <v>1000000</v>
      </c>
      <c r="G28" s="46">
        <v>0</v>
      </c>
      <c r="H28" s="47">
        <v>-1000000</v>
      </c>
      <c r="I28" s="47">
        <f t="shared" si="5"/>
        <v>0</v>
      </c>
      <c r="J28" s="29"/>
      <c r="K28" s="13"/>
      <c r="L28" s="14"/>
      <c r="M28" s="14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</row>
    <row r="29" spans="1:77" s="49" customFormat="1" ht="20.25" x14ac:dyDescent="0.3">
      <c r="A29" s="50" t="s">
        <v>42</v>
      </c>
      <c r="B29" s="42" t="s">
        <v>43</v>
      </c>
      <c r="C29" s="44">
        <v>55500000</v>
      </c>
      <c r="D29" s="44">
        <v>22005133.260000002</v>
      </c>
      <c r="E29" s="44">
        <v>25985866.740000006</v>
      </c>
      <c r="F29" s="44">
        <f t="shared" si="4"/>
        <v>7508999.9999999925</v>
      </c>
      <c r="G29" s="46">
        <v>0</v>
      </c>
      <c r="H29" s="47">
        <v>-950000</v>
      </c>
      <c r="I29" s="47">
        <f t="shared" si="5"/>
        <v>6558999.9999999925</v>
      </c>
      <c r="J29" s="29"/>
      <c r="K29" s="13"/>
      <c r="L29" s="14"/>
      <c r="M29" s="14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</row>
    <row r="30" spans="1:77" s="49" customFormat="1" ht="20.25" x14ac:dyDescent="0.3">
      <c r="A30" s="50" t="s">
        <v>233</v>
      </c>
      <c r="B30" s="42" t="s">
        <v>234</v>
      </c>
      <c r="C30" s="44">
        <v>5929750</v>
      </c>
      <c r="D30" s="44">
        <v>3845213.5</v>
      </c>
      <c r="E30" s="44">
        <v>2084536.5</v>
      </c>
      <c r="F30" s="44">
        <f t="shared" si="4"/>
        <v>0</v>
      </c>
      <c r="G30" s="46">
        <v>550000</v>
      </c>
      <c r="H30" s="47">
        <v>0</v>
      </c>
      <c r="I30" s="47">
        <f t="shared" si="5"/>
        <v>550000</v>
      </c>
      <c r="J30" s="29"/>
      <c r="K30" s="13"/>
      <c r="L30" s="14"/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</row>
    <row r="31" spans="1:77" s="49" customFormat="1" ht="20.25" x14ac:dyDescent="0.3">
      <c r="A31" s="50" t="s">
        <v>31</v>
      </c>
      <c r="B31" s="42" t="s">
        <v>319</v>
      </c>
      <c r="C31" s="44">
        <v>6863025</v>
      </c>
      <c r="D31" s="44">
        <v>1378000</v>
      </c>
      <c r="E31" s="44">
        <v>586165.75</v>
      </c>
      <c r="F31" s="44">
        <f t="shared" si="4"/>
        <v>4898859.25</v>
      </c>
      <c r="G31" s="46">
        <v>0</v>
      </c>
      <c r="H31" s="47">
        <v>-4100000</v>
      </c>
      <c r="I31" s="47">
        <f t="shared" si="5"/>
        <v>798859.25</v>
      </c>
      <c r="J31" s="29"/>
      <c r="K31" s="13"/>
      <c r="L31" s="14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</row>
    <row r="32" spans="1:77" s="49" customFormat="1" ht="20.25" x14ac:dyDescent="0.3">
      <c r="A32" s="50" t="s">
        <v>7</v>
      </c>
      <c r="B32" s="42" t="s">
        <v>320</v>
      </c>
      <c r="C32" s="44">
        <v>15600000</v>
      </c>
      <c r="D32" s="43">
        <v>4900000</v>
      </c>
      <c r="E32" s="43">
        <v>8500000</v>
      </c>
      <c r="F32" s="44">
        <f t="shared" si="4"/>
        <v>2200000</v>
      </c>
      <c r="G32" s="46">
        <v>0</v>
      </c>
      <c r="H32" s="47">
        <v>-485507</v>
      </c>
      <c r="I32" s="47">
        <f t="shared" si="5"/>
        <v>1714493</v>
      </c>
      <c r="J32" s="29"/>
      <c r="K32" s="13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</row>
    <row r="33" spans="1:77" s="49" customFormat="1" ht="20.25" x14ac:dyDescent="0.3">
      <c r="A33" s="50" t="s">
        <v>165</v>
      </c>
      <c r="B33" s="42" t="s">
        <v>315</v>
      </c>
      <c r="C33" s="44">
        <v>0</v>
      </c>
      <c r="D33" s="43">
        <v>0</v>
      </c>
      <c r="E33" s="43">
        <v>0</v>
      </c>
      <c r="F33" s="44">
        <f t="shared" si="4"/>
        <v>0</v>
      </c>
      <c r="G33" s="46">
        <v>2100000</v>
      </c>
      <c r="H33" s="47"/>
      <c r="I33" s="47">
        <f t="shared" si="5"/>
        <v>2100000</v>
      </c>
      <c r="J33" s="29"/>
      <c r="K33" s="13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</row>
    <row r="34" spans="1:77" s="49" customFormat="1" ht="20.25" x14ac:dyDescent="0.3">
      <c r="A34" s="50" t="s">
        <v>93</v>
      </c>
      <c r="B34" s="42" t="s">
        <v>316</v>
      </c>
      <c r="C34" s="44">
        <v>26561780</v>
      </c>
      <c r="D34" s="44">
        <v>10901527.200000001</v>
      </c>
      <c r="E34" s="44">
        <v>11898668.800000001</v>
      </c>
      <c r="F34" s="44">
        <f t="shared" ref="F34:F41" si="6">+C34-D34-E34</f>
        <v>3761583.9999999981</v>
      </c>
      <c r="G34" s="46">
        <v>50000</v>
      </c>
      <c r="H34" s="47">
        <v>-1800000</v>
      </c>
      <c r="I34" s="47">
        <f t="shared" si="5"/>
        <v>2011583.9999999981</v>
      </c>
      <c r="J34" s="29"/>
      <c r="K34" s="13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</row>
    <row r="35" spans="1:77" ht="20.25" x14ac:dyDescent="0.3">
      <c r="A35" s="50" t="s">
        <v>34</v>
      </c>
      <c r="B35" s="42" t="s">
        <v>30</v>
      </c>
      <c r="C35" s="43">
        <v>25420000</v>
      </c>
      <c r="D35" s="43">
        <v>19792840.59</v>
      </c>
      <c r="E35" s="43">
        <v>2066419.4100000001</v>
      </c>
      <c r="F35" s="44">
        <f t="shared" si="6"/>
        <v>3560740</v>
      </c>
      <c r="G35" s="46">
        <v>550000</v>
      </c>
      <c r="H35" s="47">
        <v>-100000</v>
      </c>
      <c r="I35" s="47">
        <f t="shared" si="5"/>
        <v>4010740</v>
      </c>
      <c r="J35" s="29"/>
      <c r="K35" s="13"/>
      <c r="L35" s="14"/>
      <c r="M35" s="14"/>
    </row>
    <row r="36" spans="1:77" ht="20.25" x14ac:dyDescent="0.3">
      <c r="A36" s="50" t="s">
        <v>25</v>
      </c>
      <c r="B36" s="42" t="s">
        <v>27</v>
      </c>
      <c r="C36" s="43">
        <v>20439000</v>
      </c>
      <c r="D36" s="43">
        <v>0</v>
      </c>
      <c r="E36" s="43">
        <v>6213950</v>
      </c>
      <c r="F36" s="44">
        <f t="shared" si="6"/>
        <v>14225050</v>
      </c>
      <c r="G36" s="46">
        <v>510000</v>
      </c>
      <c r="H36" s="47"/>
      <c r="I36" s="47">
        <f t="shared" si="5"/>
        <v>14735050</v>
      </c>
      <c r="J36" s="29"/>
      <c r="K36" s="13"/>
      <c r="L36" s="14"/>
      <c r="M36" s="14"/>
    </row>
    <row r="37" spans="1:77" ht="20.25" x14ac:dyDescent="0.3">
      <c r="A37" s="50" t="s">
        <v>138</v>
      </c>
      <c r="B37" s="42" t="s">
        <v>139</v>
      </c>
      <c r="C37" s="43">
        <v>5608487</v>
      </c>
      <c r="D37" s="43">
        <v>1535517</v>
      </c>
      <c r="E37" s="43">
        <v>3496636.2</v>
      </c>
      <c r="F37" s="44">
        <f t="shared" si="6"/>
        <v>576333.79999999981</v>
      </c>
      <c r="G37" s="46">
        <v>600000</v>
      </c>
      <c r="H37" s="47"/>
      <c r="I37" s="47">
        <f t="shared" si="5"/>
        <v>1176333.7999999998</v>
      </c>
      <c r="J37" s="29"/>
      <c r="K37" s="13"/>
      <c r="L37" s="14"/>
      <c r="M37" s="14"/>
    </row>
    <row r="38" spans="1:77" ht="20.25" x14ac:dyDescent="0.3">
      <c r="A38" s="50" t="s">
        <v>32</v>
      </c>
      <c r="B38" s="42" t="s">
        <v>111</v>
      </c>
      <c r="C38" s="43">
        <v>18310000</v>
      </c>
      <c r="D38" s="43">
        <v>2431404.2599999998</v>
      </c>
      <c r="E38" s="43">
        <v>9088380.7400000002</v>
      </c>
      <c r="F38" s="44">
        <f t="shared" si="6"/>
        <v>6790215</v>
      </c>
      <c r="G38" s="46">
        <v>90000</v>
      </c>
      <c r="H38" s="47">
        <v>-90000</v>
      </c>
      <c r="I38" s="47">
        <f t="shared" si="5"/>
        <v>6790215</v>
      </c>
      <c r="J38" s="29"/>
      <c r="K38" s="13"/>
      <c r="L38" s="14"/>
      <c r="M38" s="14"/>
    </row>
    <row r="39" spans="1:77" ht="20.25" x14ac:dyDescent="0.3">
      <c r="A39" s="50" t="s">
        <v>36</v>
      </c>
      <c r="B39" s="42" t="s">
        <v>37</v>
      </c>
      <c r="C39" s="43">
        <v>10035000</v>
      </c>
      <c r="D39" s="43">
        <v>5379524.8200000003</v>
      </c>
      <c r="E39" s="43">
        <v>2880982.18</v>
      </c>
      <c r="F39" s="44">
        <f t="shared" si="6"/>
        <v>1774492.9999999995</v>
      </c>
      <c r="G39" s="46">
        <v>0</v>
      </c>
      <c r="H39" s="47">
        <v>-1774493</v>
      </c>
      <c r="I39" s="47">
        <f t="shared" si="5"/>
        <v>0</v>
      </c>
      <c r="J39" s="29"/>
      <c r="K39" s="13"/>
      <c r="L39" s="14"/>
      <c r="M39" s="14"/>
    </row>
    <row r="40" spans="1:77" ht="20.25" x14ac:dyDescent="0.3">
      <c r="A40" s="50" t="s">
        <v>55</v>
      </c>
      <c r="B40" s="42" t="s">
        <v>321</v>
      </c>
      <c r="C40" s="43">
        <v>2380000</v>
      </c>
      <c r="D40" s="43">
        <v>1262001.53</v>
      </c>
      <c r="E40" s="43">
        <v>317998.46999999997</v>
      </c>
      <c r="F40" s="44">
        <f t="shared" si="6"/>
        <v>800000</v>
      </c>
      <c r="G40" s="46">
        <v>0</v>
      </c>
      <c r="H40" s="47">
        <v>-800000</v>
      </c>
      <c r="I40" s="47">
        <f t="shared" si="5"/>
        <v>0</v>
      </c>
      <c r="J40" s="29"/>
      <c r="K40" s="13"/>
      <c r="L40" s="14"/>
      <c r="M40" s="14"/>
    </row>
    <row r="41" spans="1:77" ht="21" thickBot="1" x14ac:dyDescent="0.35">
      <c r="A41" s="50" t="s">
        <v>49</v>
      </c>
      <c r="B41" s="42" t="s">
        <v>322</v>
      </c>
      <c r="C41" s="43">
        <v>13110000</v>
      </c>
      <c r="D41" s="43">
        <v>9335019.2199999988</v>
      </c>
      <c r="E41" s="43">
        <v>2774980.7800000003</v>
      </c>
      <c r="F41" s="44">
        <f t="shared" si="6"/>
        <v>1000000.0000000009</v>
      </c>
      <c r="G41" s="46">
        <v>0</v>
      </c>
      <c r="H41" s="47">
        <v>-1000000</v>
      </c>
      <c r="I41" s="47">
        <f t="shared" si="5"/>
        <v>9.3132257461547852E-10</v>
      </c>
      <c r="J41" s="29"/>
      <c r="K41" s="13"/>
      <c r="L41" s="14"/>
      <c r="M41" s="14"/>
    </row>
    <row r="42" spans="1:77" ht="21" thickBot="1" x14ac:dyDescent="0.35">
      <c r="A42" s="53" t="s">
        <v>94</v>
      </c>
      <c r="B42" s="54"/>
      <c r="C42" s="55">
        <f>SUM(C25:C41)</f>
        <v>233770791</v>
      </c>
      <c r="D42" s="55">
        <f t="shared" ref="D42:F42" si="7">SUM(D25:D41)</f>
        <v>94377362.640000015</v>
      </c>
      <c r="E42" s="55">
        <f t="shared" si="7"/>
        <v>88322153.310000002</v>
      </c>
      <c r="F42" s="56">
        <f t="shared" si="7"/>
        <v>51071275.04999999</v>
      </c>
      <c r="G42" s="70">
        <f>SUM(G25:G41)</f>
        <v>4450000</v>
      </c>
      <c r="H42" s="55">
        <f t="shared" ref="H42:I42" si="8">SUM(H25:H41)</f>
        <v>-14025137</v>
      </c>
      <c r="I42" s="56">
        <f t="shared" si="8"/>
        <v>41496138.04999999</v>
      </c>
      <c r="J42" s="29"/>
      <c r="K42" s="13"/>
      <c r="L42" s="14"/>
      <c r="M42" s="14"/>
    </row>
    <row r="43" spans="1:77" ht="20.25" x14ac:dyDescent="0.3">
      <c r="A43" s="34">
        <v>2</v>
      </c>
      <c r="B43" s="57" t="s">
        <v>95</v>
      </c>
      <c r="C43" s="36"/>
      <c r="D43" s="118"/>
      <c r="E43" s="38"/>
      <c r="F43" s="37"/>
      <c r="G43" s="39"/>
      <c r="H43" s="40"/>
      <c r="I43" s="40"/>
      <c r="J43" s="29"/>
      <c r="K43" s="13"/>
      <c r="L43" s="14"/>
      <c r="M43" s="14"/>
    </row>
    <row r="44" spans="1:77" ht="20.25" x14ac:dyDescent="0.3">
      <c r="A44" s="50" t="s">
        <v>119</v>
      </c>
      <c r="B44" s="42" t="s">
        <v>267</v>
      </c>
      <c r="C44" s="43">
        <v>10000000</v>
      </c>
      <c r="D44" s="44">
        <v>142081.50999999978</v>
      </c>
      <c r="E44" s="45">
        <v>9857918.4900000002</v>
      </c>
      <c r="F44" s="44">
        <f>+C44-D44-E44</f>
        <v>0</v>
      </c>
      <c r="G44" s="46">
        <v>2000000</v>
      </c>
      <c r="H44" s="47"/>
      <c r="I44" s="47">
        <f>+F44+G44+H44</f>
        <v>2000000</v>
      </c>
      <c r="J44" s="29"/>
      <c r="K44" s="13"/>
      <c r="L44" s="51"/>
      <c r="M44" s="51"/>
      <c r="N44" s="113"/>
    </row>
    <row r="45" spans="1:77" ht="20.25" x14ac:dyDescent="0.3">
      <c r="A45" s="50" t="s">
        <v>64</v>
      </c>
      <c r="B45" s="42" t="s">
        <v>110</v>
      </c>
      <c r="C45" s="43">
        <v>7052500</v>
      </c>
      <c r="D45" s="44">
        <v>630952.38</v>
      </c>
      <c r="E45" s="45">
        <v>5411715.5299999993</v>
      </c>
      <c r="F45" s="44">
        <f t="shared" ref="F45:F47" si="9">+C45-D45-E45</f>
        <v>1009832.0900000008</v>
      </c>
      <c r="G45" s="46">
        <v>4700000</v>
      </c>
      <c r="H45" s="47"/>
      <c r="I45" s="47">
        <f>+F45+G45+H45</f>
        <v>5709832.0900000008</v>
      </c>
      <c r="J45" s="29"/>
      <c r="K45" s="13"/>
      <c r="L45" s="51"/>
      <c r="M45" s="51"/>
      <c r="N45" s="113"/>
    </row>
    <row r="46" spans="1:77" ht="20.25" x14ac:dyDescent="0.3">
      <c r="A46" s="50" t="s">
        <v>60</v>
      </c>
      <c r="B46" s="42" t="s">
        <v>61</v>
      </c>
      <c r="C46" s="43">
        <v>9120000</v>
      </c>
      <c r="D46" s="44">
        <v>4383636.8100000005</v>
      </c>
      <c r="E46" s="45">
        <v>3076163.19</v>
      </c>
      <c r="F46" s="44">
        <f t="shared" si="9"/>
        <v>1660199.9999999995</v>
      </c>
      <c r="G46" s="46">
        <v>800000</v>
      </c>
      <c r="H46" s="47"/>
      <c r="I46" s="47">
        <f t="shared" ref="I46:I47" si="10">+F46+G46+H46</f>
        <v>2460199.9999999995</v>
      </c>
      <c r="J46" s="29"/>
      <c r="K46" s="13"/>
      <c r="L46" s="51"/>
      <c r="M46" s="51"/>
      <c r="N46" s="113"/>
    </row>
    <row r="47" spans="1:77" ht="21" thickBot="1" x14ac:dyDescent="0.35">
      <c r="A47" s="50" t="s">
        <v>211</v>
      </c>
      <c r="B47" s="42" t="s">
        <v>317</v>
      </c>
      <c r="C47" s="43">
        <v>636000</v>
      </c>
      <c r="D47" s="44">
        <v>516000</v>
      </c>
      <c r="E47" s="45">
        <v>108646</v>
      </c>
      <c r="F47" s="44">
        <f t="shared" si="9"/>
        <v>11354</v>
      </c>
      <c r="G47" s="46">
        <v>900000</v>
      </c>
      <c r="H47" s="47"/>
      <c r="I47" s="47">
        <f t="shared" si="10"/>
        <v>911354</v>
      </c>
      <c r="J47" s="29"/>
      <c r="K47" s="13"/>
      <c r="L47" s="14"/>
      <c r="M47" s="14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77" ht="21" thickBot="1" x14ac:dyDescent="0.35">
      <c r="A48" s="53" t="s">
        <v>94</v>
      </c>
      <c r="B48" s="54"/>
      <c r="C48" s="55">
        <f>SUM(C44:C47)</f>
        <v>26808500</v>
      </c>
      <c r="D48" s="56">
        <f t="shared" ref="D48:F48" si="11">SUM(D44:D47)</f>
        <v>5672670.7000000002</v>
      </c>
      <c r="E48" s="70">
        <f t="shared" si="11"/>
        <v>18454443.210000001</v>
      </c>
      <c r="F48" s="56">
        <f t="shared" si="11"/>
        <v>2681386.0900000003</v>
      </c>
      <c r="G48" s="70">
        <f>SUM(G44:G47)</f>
        <v>8400000</v>
      </c>
      <c r="H48" s="55">
        <f>SUM(H44:H47)</f>
        <v>0</v>
      </c>
      <c r="I48" s="56">
        <f>SUM(I44:I47)</f>
        <v>11081386.09</v>
      </c>
      <c r="J48" s="29"/>
      <c r="K48" s="13"/>
      <c r="L48" s="14"/>
      <c r="M48" s="14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20.25" x14ac:dyDescent="0.3">
      <c r="A49" s="34" t="s">
        <v>99</v>
      </c>
      <c r="B49" s="57" t="s">
        <v>97</v>
      </c>
      <c r="C49" s="36"/>
      <c r="D49" s="37"/>
      <c r="E49" s="38"/>
      <c r="F49" s="37"/>
      <c r="G49" s="39"/>
      <c r="H49" s="40"/>
      <c r="I49" s="40"/>
      <c r="J49" s="29"/>
      <c r="K49" s="13"/>
      <c r="L49" s="14"/>
      <c r="M49" s="14"/>
    </row>
    <row r="50" spans="1:28" ht="20.25" x14ac:dyDescent="0.3">
      <c r="A50" s="50" t="s">
        <v>69</v>
      </c>
      <c r="B50" s="42" t="s">
        <v>263</v>
      </c>
      <c r="C50" s="36">
        <v>1344480</v>
      </c>
      <c r="D50" s="44">
        <v>0</v>
      </c>
      <c r="E50" s="38">
        <v>0</v>
      </c>
      <c r="F50" s="37"/>
      <c r="G50" s="39"/>
      <c r="H50" s="40">
        <v>-50000</v>
      </c>
      <c r="I50" s="40">
        <f>+F50+G50+H50</f>
        <v>-50000</v>
      </c>
      <c r="J50" s="29"/>
      <c r="K50" s="13"/>
      <c r="L50" s="14"/>
      <c r="M50" s="14"/>
    </row>
    <row r="51" spans="1:28" ht="20.25" x14ac:dyDescent="0.3">
      <c r="A51" s="50" t="s">
        <v>224</v>
      </c>
      <c r="B51" s="42" t="s">
        <v>225</v>
      </c>
      <c r="C51" s="43">
        <v>1344480</v>
      </c>
      <c r="D51" s="44">
        <v>0</v>
      </c>
      <c r="E51" s="45">
        <v>568580.59000000008</v>
      </c>
      <c r="F51" s="44">
        <f t="shared" ref="F51:F52" si="12">+C51-D51-E51</f>
        <v>775899.40999999992</v>
      </c>
      <c r="G51" s="46">
        <v>625000</v>
      </c>
      <c r="H51" s="47"/>
      <c r="I51" s="40">
        <f>+F51+G51+H51</f>
        <v>1400899.41</v>
      </c>
      <c r="J51" s="29"/>
      <c r="K51" s="13"/>
      <c r="L51" s="14"/>
      <c r="M51" s="14"/>
    </row>
    <row r="52" spans="1:28" ht="21" thickBot="1" x14ac:dyDescent="0.35">
      <c r="A52" s="107" t="s">
        <v>11</v>
      </c>
      <c r="B52" s="108" t="s">
        <v>68</v>
      </c>
      <c r="C52" s="109">
        <v>166248978</v>
      </c>
      <c r="D52" s="122">
        <v>0</v>
      </c>
      <c r="E52" s="121">
        <v>0</v>
      </c>
      <c r="F52" s="44">
        <f t="shared" si="12"/>
        <v>166248978</v>
      </c>
      <c r="G52" s="110"/>
      <c r="H52" s="111">
        <v>-4785814</v>
      </c>
      <c r="I52" s="40">
        <f>+F52+G52+H52</f>
        <v>161463164</v>
      </c>
      <c r="J52" s="29"/>
      <c r="K52" s="13"/>
      <c r="L52" s="14"/>
      <c r="M52" s="14"/>
    </row>
    <row r="53" spans="1:28" ht="21" thickBot="1" x14ac:dyDescent="0.35">
      <c r="A53" s="53" t="s">
        <v>94</v>
      </c>
      <c r="B53" s="54"/>
      <c r="C53" s="55">
        <f>SUM(C50:C52)</f>
        <v>168937938</v>
      </c>
      <c r="D53" s="56">
        <f t="shared" ref="D53:F53" si="13">SUM(D50:D52)</f>
        <v>0</v>
      </c>
      <c r="E53" s="70">
        <f t="shared" si="13"/>
        <v>568580.59000000008</v>
      </c>
      <c r="F53" s="55">
        <f t="shared" si="13"/>
        <v>167024877.41</v>
      </c>
      <c r="G53" s="55">
        <f>+G51</f>
        <v>625000</v>
      </c>
      <c r="H53" s="55">
        <f>SUM(H50:H52)</f>
        <v>-4835814</v>
      </c>
      <c r="I53" s="56">
        <f>SUM(I50:I52)</f>
        <v>162814063.41</v>
      </c>
      <c r="J53" s="29"/>
      <c r="K53" s="13"/>
      <c r="L53" s="14"/>
      <c r="M53" s="14"/>
    </row>
    <row r="54" spans="1:28" ht="20.25" x14ac:dyDescent="0.3">
      <c r="A54" s="34">
        <v>9</v>
      </c>
      <c r="B54" s="57" t="s">
        <v>318</v>
      </c>
      <c r="C54" s="36"/>
      <c r="D54" s="37"/>
      <c r="E54" s="38"/>
      <c r="F54" s="37"/>
      <c r="G54" s="39"/>
      <c r="H54" s="40"/>
      <c r="I54" s="40"/>
      <c r="J54" s="29"/>
      <c r="K54" s="13"/>
      <c r="L54" s="14"/>
      <c r="M54" s="14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21" thickBot="1" x14ac:dyDescent="0.35">
      <c r="A55" s="50" t="s">
        <v>70</v>
      </c>
      <c r="B55" s="42" t="s">
        <v>219</v>
      </c>
      <c r="C55" s="43">
        <v>2253900</v>
      </c>
      <c r="D55" s="44">
        <v>0</v>
      </c>
      <c r="E55" s="45">
        <v>0</v>
      </c>
      <c r="F55" s="44">
        <v>2253900</v>
      </c>
      <c r="G55" s="46">
        <v>3233510</v>
      </c>
      <c r="H55" s="47">
        <v>-3233510</v>
      </c>
      <c r="I55" s="47">
        <f>+F55+G55+H55</f>
        <v>2253900</v>
      </c>
      <c r="J55" s="29"/>
      <c r="K55" s="13"/>
      <c r="L55" s="14"/>
      <c r="M55" s="14"/>
    </row>
    <row r="56" spans="1:28" ht="21" thickBot="1" x14ac:dyDescent="0.35">
      <c r="A56" s="53" t="s">
        <v>94</v>
      </c>
      <c r="B56" s="54"/>
      <c r="C56" s="55">
        <f>+C55</f>
        <v>2253900</v>
      </c>
      <c r="D56" s="56">
        <f t="shared" ref="D56:I56" si="14">+D55</f>
        <v>0</v>
      </c>
      <c r="E56" s="70">
        <f t="shared" si="14"/>
        <v>0</v>
      </c>
      <c r="F56" s="55">
        <f t="shared" si="14"/>
        <v>2253900</v>
      </c>
      <c r="G56" s="55">
        <f t="shared" si="14"/>
        <v>3233510</v>
      </c>
      <c r="H56" s="55">
        <f t="shared" si="14"/>
        <v>-3233510</v>
      </c>
      <c r="I56" s="56">
        <f t="shared" si="14"/>
        <v>2253900</v>
      </c>
      <c r="J56" s="29"/>
      <c r="K56" s="13"/>
      <c r="L56" s="14"/>
      <c r="M56" s="14"/>
    </row>
    <row r="57" spans="1:28" ht="21" thickBot="1" x14ac:dyDescent="0.35">
      <c r="A57" s="53" t="s">
        <v>101</v>
      </c>
      <c r="B57" s="54"/>
      <c r="C57" s="55">
        <f t="shared" ref="C57:I57" si="15">+C23+C42+C48+C53+C56</f>
        <v>779534777</v>
      </c>
      <c r="D57" s="55">
        <f t="shared" si="15"/>
        <v>100050033.34000002</v>
      </c>
      <c r="E57" s="55">
        <f t="shared" si="15"/>
        <v>236769175.12854305</v>
      </c>
      <c r="F57" s="55">
        <f t="shared" si="15"/>
        <v>441371088.53145695</v>
      </c>
      <c r="G57" s="55">
        <f t="shared" si="15"/>
        <v>23266191</v>
      </c>
      <c r="H57" s="55">
        <f t="shared" si="15"/>
        <v>-23266191</v>
      </c>
      <c r="I57" s="56">
        <f t="shared" si="15"/>
        <v>441371088.53145695</v>
      </c>
      <c r="J57" s="29"/>
      <c r="K57" s="13"/>
      <c r="L57" s="14"/>
      <c r="M57" s="1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20.25" x14ac:dyDescent="0.3">
      <c r="A58" s="58"/>
      <c r="B58" s="59"/>
      <c r="C58" s="59"/>
      <c r="D58" s="59"/>
      <c r="E58" s="59"/>
      <c r="F58" s="59"/>
      <c r="G58" s="59"/>
      <c r="H58" s="59">
        <f>+H57+G57</f>
        <v>0</v>
      </c>
      <c r="I58" s="59"/>
      <c r="J58" s="29"/>
      <c r="K58" s="13"/>
      <c r="L58" s="14"/>
      <c r="M58" s="14"/>
    </row>
    <row r="59" spans="1:28" ht="20.25" x14ac:dyDescent="0.3">
      <c r="A59" s="58"/>
      <c r="B59" s="59"/>
      <c r="C59" s="59"/>
      <c r="D59" s="59"/>
      <c r="E59" s="59"/>
      <c r="F59" s="59"/>
      <c r="G59" s="59"/>
      <c r="H59" s="59"/>
      <c r="I59" s="59"/>
      <c r="J59" s="29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ht="20.25" x14ac:dyDescent="0.3">
      <c r="A60" s="58"/>
      <c r="B60" s="59"/>
      <c r="C60" s="59"/>
      <c r="D60" s="59"/>
      <c r="E60" s="59"/>
      <c r="F60" s="59"/>
      <c r="G60" s="59"/>
      <c r="H60" s="59"/>
      <c r="I60" s="59"/>
      <c r="J60" s="29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ht="26.25" thickBot="1" x14ac:dyDescent="0.4">
      <c r="A61" s="58" t="s">
        <v>102</v>
      </c>
      <c r="B61" s="60"/>
      <c r="C61" s="61"/>
      <c r="D61" s="62"/>
      <c r="E61" s="62"/>
      <c r="F61" s="62"/>
      <c r="G61" s="62"/>
      <c r="H61" s="62"/>
      <c r="I61" s="62"/>
      <c r="J61" s="29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ht="25.5" x14ac:dyDescent="0.35">
      <c r="A62" s="63"/>
      <c r="B62" s="63" t="s">
        <v>103</v>
      </c>
      <c r="C62" s="62"/>
      <c r="D62" s="62"/>
      <c r="E62" s="62"/>
      <c r="F62" s="62"/>
      <c r="G62" s="62"/>
      <c r="H62" s="62"/>
      <c r="I62" s="12"/>
      <c r="J62" s="29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ht="25.5" x14ac:dyDescent="0.35">
      <c r="A63" s="63"/>
      <c r="B63" s="63"/>
      <c r="C63" s="62"/>
      <c r="D63" s="62"/>
      <c r="E63" s="62"/>
      <c r="F63" s="62"/>
      <c r="G63" s="62"/>
      <c r="H63" s="62"/>
      <c r="I63" s="12"/>
      <c r="J63" s="29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ht="26.25" thickBot="1" x14ac:dyDescent="0.4">
      <c r="A64" s="58" t="s">
        <v>113</v>
      </c>
      <c r="B64" s="60"/>
      <c r="C64" s="61"/>
      <c r="D64" s="62"/>
      <c r="E64" s="62"/>
      <c r="F64" s="62"/>
      <c r="G64" s="62"/>
      <c r="H64" s="6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ht="25.5" x14ac:dyDescent="0.35">
      <c r="A65" s="63"/>
      <c r="B65" s="63" t="s">
        <v>104</v>
      </c>
      <c r="C65" s="62"/>
      <c r="D65" s="62"/>
      <c r="E65" s="62"/>
      <c r="F65" s="62"/>
      <c r="G65" s="62"/>
      <c r="H65" s="6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25.5" x14ac:dyDescent="0.35">
      <c r="A66" s="63"/>
      <c r="B66" s="63"/>
      <c r="C66" s="62"/>
      <c r="D66" s="62"/>
      <c r="E66" s="62"/>
      <c r="F66" s="62"/>
      <c r="G66" s="62"/>
      <c r="H66" s="62"/>
      <c r="I66" s="12"/>
      <c r="J66" s="12"/>
      <c r="K66" s="13"/>
      <c r="L66" s="14"/>
      <c r="M66" s="14"/>
    </row>
    <row r="67" spans="1:28" ht="26.25" thickBot="1" x14ac:dyDescent="0.4">
      <c r="A67" s="58" t="s">
        <v>105</v>
      </c>
      <c r="B67" s="60"/>
      <c r="C67" s="61"/>
      <c r="D67" s="62"/>
      <c r="E67" s="62"/>
      <c r="F67" s="62"/>
      <c r="G67" s="62"/>
      <c r="H67" s="6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ht="25.5" x14ac:dyDescent="0.35">
      <c r="A68" s="63"/>
      <c r="B68" s="63" t="s">
        <v>106</v>
      </c>
      <c r="C68" s="62"/>
      <c r="D68" s="62"/>
      <c r="E68" s="62"/>
      <c r="F68" s="62"/>
      <c r="G68" s="62"/>
      <c r="H68" s="6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25.5" x14ac:dyDescent="0.35">
      <c r="A69" s="62"/>
      <c r="B69" s="62"/>
      <c r="C69" s="62"/>
      <c r="D69" s="62"/>
      <c r="E69" s="6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ht="26.25" x14ac:dyDescent="0.4">
      <c r="A70" s="29"/>
      <c r="B70" s="29"/>
      <c r="C70" s="64"/>
      <c r="D70" s="64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s="12" customFormat="1" ht="26.25" x14ac:dyDescent="0.4">
      <c r="C71" s="64"/>
      <c r="D71" s="64"/>
    </row>
    <row r="72" spans="1:28" s="12" customFormat="1" ht="26.25" x14ac:dyDescent="0.4">
      <c r="C72" s="64"/>
      <c r="D72" s="64"/>
    </row>
    <row r="73" spans="1:28" s="12" customFormat="1" ht="12.75" x14ac:dyDescent="0.2"/>
    <row r="74" spans="1:28" s="12" customFormat="1" ht="12.75" x14ac:dyDescent="0.2"/>
    <row r="75" spans="1:28" s="12" customFormat="1" ht="12.75" x14ac:dyDescent="0.2"/>
    <row r="76" spans="1:28" s="12" customFormat="1" x14ac:dyDescent="0.25">
      <c r="K76" s="13"/>
      <c r="L76" s="14"/>
      <c r="M76" s="14"/>
    </row>
    <row r="77" spans="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25">
      <c r="K370" s="13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25">
      <c r="K371" s="13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25">
      <c r="K372" s="13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25">
      <c r="K373" s="13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25">
      <c r="K374" s="13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25">
      <c r="K375" s="13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25">
      <c r="K376" s="13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25">
      <c r="K377" s="13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25">
      <c r="K378" s="13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25">
      <c r="K379" s="13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25">
      <c r="K380" s="13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25">
      <c r="K381" s="13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25">
      <c r="K382" s="13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25">
      <c r="K383" s="13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25">
      <c r="K384" s="13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25">
      <c r="K385" s="13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25">
      <c r="K386" s="13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25">
      <c r="K387" s="13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25">
      <c r="K388" s="13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25">
      <c r="K389" s="13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25">
      <c r="K390" s="13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25">
      <c r="K391" s="13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25">
      <c r="K392" s="13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25">
      <c r="K393" s="13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25">
      <c r="K394" s="13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25">
      <c r="K395" s="13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25">
      <c r="K396" s="13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25">
      <c r="K397" s="13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25">
      <c r="K398" s="13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25">
      <c r="K399" s="13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25">
      <c r="K400" s="13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25">
      <c r="K401" s="13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25">
      <c r="K402" s="13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25">
      <c r="K403" s="13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25">
      <c r="K404" s="13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25">
      <c r="K405" s="13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25">
      <c r="K406" s="13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25">
      <c r="K407" s="13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25">
      <c r="K408" s="13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25">
      <c r="K409" s="13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25">
      <c r="K410" s="13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25">
      <c r="K411" s="13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25">
      <c r="K412" s="13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25">
      <c r="K413" s="13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25">
      <c r="K414" s="13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25">
      <c r="K415" s="13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25">
      <c r="K416" s="13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25">
      <c r="K417" s="13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25">
      <c r="K418" s="13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25">
      <c r="K419" s="13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25">
      <c r="K420" s="13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25">
      <c r="K421" s="13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25">
      <c r="K422" s="13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25">
      <c r="K423" s="13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25">
      <c r="K424" s="13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25">
      <c r="K425" s="13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25">
      <c r="K426" s="13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25">
      <c r="K427" s="13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25">
      <c r="K428" s="13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25">
      <c r="K429" s="13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25">
      <c r="K430" s="13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25">
      <c r="K431" s="13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1:28" s="12" customFormat="1" x14ac:dyDescent="0.25">
      <c r="K432" s="13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1:28" s="12" customFormat="1" x14ac:dyDescent="0.25">
      <c r="K433" s="13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1:28" s="12" customFormat="1" x14ac:dyDescent="0.25">
      <c r="K434" s="13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1:28" s="12" customFormat="1" x14ac:dyDescent="0.25">
      <c r="K435" s="13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1:28" s="12" customFormat="1" x14ac:dyDescent="0.25">
      <c r="K436" s="13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1:28" s="12" customFormat="1" x14ac:dyDescent="0.25">
      <c r="K437" s="13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1:28" s="12" customFormat="1" x14ac:dyDescent="0.25">
      <c r="K438" s="13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1:28" s="12" customFormat="1" x14ac:dyDescent="0.25">
      <c r="K439" s="13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1:28" s="12" customFormat="1" x14ac:dyDescent="0.25">
      <c r="K440" s="13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1:28" s="12" customFormat="1" x14ac:dyDescent="0.25">
      <c r="K441" s="13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1:28" s="12" customFormat="1" x14ac:dyDescent="0.25">
      <c r="K442" s="13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1:28" s="12" customFormat="1" x14ac:dyDescent="0.25">
      <c r="K443" s="13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1:28" s="12" customFormat="1" x14ac:dyDescent="0.25">
      <c r="K444" s="13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1:28" s="12" customFormat="1" x14ac:dyDescent="0.25">
      <c r="K445" s="13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1:28" s="12" customFormat="1" x14ac:dyDescent="0.25">
      <c r="K446" s="13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1:28" s="12" customFormat="1" x14ac:dyDescent="0.25">
      <c r="K447" s="13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1:28" s="12" customFormat="1" x14ac:dyDescent="0.25">
      <c r="K448" s="13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1:28" s="12" customFormat="1" x14ac:dyDescent="0.25">
      <c r="K449" s="13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1:28" s="12" customFormat="1" x14ac:dyDescent="0.25">
      <c r="K450" s="13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1:28" s="12" customFormat="1" x14ac:dyDescent="0.25">
      <c r="K451" s="13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1:28" s="12" customFormat="1" x14ac:dyDescent="0.25">
      <c r="K452" s="13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1:28" s="12" customFormat="1" x14ac:dyDescent="0.25">
      <c r="K453" s="13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1:28" s="12" customFormat="1" x14ac:dyDescent="0.25">
      <c r="K454" s="13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1:28" s="12" customFormat="1" x14ac:dyDescent="0.25">
      <c r="K455" s="13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1:28" s="12" customFormat="1" x14ac:dyDescent="0.25">
      <c r="K456" s="13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1:28" s="12" customFormat="1" x14ac:dyDescent="0.25">
      <c r="K457" s="13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1:28" s="12" customFormat="1" x14ac:dyDescent="0.25">
      <c r="K458" s="13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1:28" s="12" customFormat="1" x14ac:dyDescent="0.25">
      <c r="K459" s="13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1:28" s="12" customFormat="1" x14ac:dyDescent="0.25">
      <c r="K460" s="13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1:28" s="12" customFormat="1" x14ac:dyDescent="0.25">
      <c r="K461" s="13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1:28" s="12" customFormat="1" x14ac:dyDescent="0.25">
      <c r="K462" s="13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1:28" s="12" customFormat="1" x14ac:dyDescent="0.25">
      <c r="K463" s="13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1:28" s="12" customFormat="1" x14ac:dyDescent="0.25">
      <c r="K464" s="13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1:28" s="12" customFormat="1" x14ac:dyDescent="0.25">
      <c r="K465" s="13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1:28" s="12" customFormat="1" x14ac:dyDescent="0.25">
      <c r="K466" s="13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1:28" s="12" customFormat="1" x14ac:dyDescent="0.25">
      <c r="K467" s="13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1:28" s="12" customFormat="1" x14ac:dyDescent="0.25">
      <c r="K468" s="13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1:28" s="12" customFormat="1" x14ac:dyDescent="0.25">
      <c r="K469" s="13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1:28" s="12" customFormat="1" x14ac:dyDescent="0.25">
      <c r="K470" s="13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1:28" s="12" customFormat="1" x14ac:dyDescent="0.25">
      <c r="K471" s="13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1:28" s="12" customFormat="1" x14ac:dyDescent="0.25">
      <c r="K472" s="13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1:28" s="12" customFormat="1" x14ac:dyDescent="0.25">
      <c r="K473" s="13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1:28" s="12" customFormat="1" x14ac:dyDescent="0.25">
      <c r="K474" s="13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1:28" s="12" customFormat="1" x14ac:dyDescent="0.25">
      <c r="K475" s="13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1:28" s="12" customFormat="1" x14ac:dyDescent="0.25">
      <c r="K476" s="13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1:28" s="12" customFormat="1" x14ac:dyDescent="0.25">
      <c r="K477" s="13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1:28" s="12" customFormat="1" x14ac:dyDescent="0.25">
      <c r="K478" s="13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1:28" s="12" customFormat="1" x14ac:dyDescent="0.25">
      <c r="K479" s="13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1:28" s="12" customFormat="1" x14ac:dyDescent="0.25">
      <c r="K480" s="13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1:28" s="12" customFormat="1" x14ac:dyDescent="0.25">
      <c r="K481" s="13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1:28" s="12" customFormat="1" x14ac:dyDescent="0.25">
      <c r="K482" s="13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1:28" s="12" customFormat="1" x14ac:dyDescent="0.25">
      <c r="K483" s="13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1:28" s="12" customFormat="1" x14ac:dyDescent="0.25">
      <c r="K484" s="13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1:28" s="12" customFormat="1" x14ac:dyDescent="0.25">
      <c r="K485" s="13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1:28" s="12" customFormat="1" x14ac:dyDescent="0.25">
      <c r="K486" s="13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1:28" s="12" customFormat="1" x14ac:dyDescent="0.25">
      <c r="K487" s="13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1:28" s="12" customFormat="1" x14ac:dyDescent="0.25">
      <c r="K488" s="13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1:28" s="12" customFormat="1" x14ac:dyDescent="0.25">
      <c r="K489" s="13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1:28" s="12" customFormat="1" x14ac:dyDescent="0.25">
      <c r="K490" s="13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1:28" s="12" customFormat="1" x14ac:dyDescent="0.25">
      <c r="K491" s="13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1:28" s="12" customFormat="1" x14ac:dyDescent="0.25">
      <c r="K492" s="13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1:28" s="12" customFormat="1" x14ac:dyDescent="0.25">
      <c r="K493" s="13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1:28" s="12" customFormat="1" x14ac:dyDescent="0.25">
      <c r="K494" s="13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1:28" s="12" customFormat="1" x14ac:dyDescent="0.25">
      <c r="K495" s="13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1:28" s="12" customFormat="1" x14ac:dyDescent="0.25">
      <c r="K496" s="13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1:28" s="12" customFormat="1" x14ac:dyDescent="0.25">
      <c r="K497" s="13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1:28" s="12" customFormat="1" x14ac:dyDescent="0.25">
      <c r="K498" s="13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1:28" s="12" customFormat="1" x14ac:dyDescent="0.25">
      <c r="K499" s="13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1:28" s="12" customFormat="1" x14ac:dyDescent="0.25">
      <c r="K500" s="13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1:28" s="12" customFormat="1" x14ac:dyDescent="0.25">
      <c r="K501" s="13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1:28" s="12" customFormat="1" x14ac:dyDescent="0.25">
      <c r="K502" s="13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1:28" s="12" customFormat="1" x14ac:dyDescent="0.25">
      <c r="K503" s="13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1:28" s="12" customFormat="1" x14ac:dyDescent="0.25">
      <c r="K504" s="13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1:28" s="12" customFormat="1" x14ac:dyDescent="0.25">
      <c r="K505" s="13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1:28" s="12" customFormat="1" x14ac:dyDescent="0.25">
      <c r="K506" s="13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1:28" s="12" customFormat="1" x14ac:dyDescent="0.25">
      <c r="K507" s="13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1:28" s="12" customFormat="1" x14ac:dyDescent="0.25">
      <c r="K508" s="13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1:28" s="12" customFormat="1" x14ac:dyDescent="0.25">
      <c r="K509" s="13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1:28" s="12" customFormat="1" x14ac:dyDescent="0.25">
      <c r="K510" s="13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1:28" s="12" customFormat="1" x14ac:dyDescent="0.25">
      <c r="K511" s="13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1:28" s="12" customFormat="1" x14ac:dyDescent="0.25">
      <c r="K512" s="13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1:28" s="12" customFormat="1" x14ac:dyDescent="0.25">
      <c r="K513" s="13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1:28" s="12" customFormat="1" x14ac:dyDescent="0.25">
      <c r="K514" s="13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1:28" s="12" customFormat="1" x14ac:dyDescent="0.25">
      <c r="K515" s="13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1:28" s="12" customFormat="1" x14ac:dyDescent="0.25">
      <c r="K516" s="13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1:28" s="12" customFormat="1" x14ac:dyDescent="0.25">
      <c r="K517" s="13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1:28" s="12" customFormat="1" x14ac:dyDescent="0.25">
      <c r="K518" s="13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1:28" s="12" customFormat="1" x14ac:dyDescent="0.25">
      <c r="K519" s="13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1:28" s="12" customFormat="1" x14ac:dyDescent="0.25">
      <c r="K520" s="13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1:28" s="12" customFormat="1" x14ac:dyDescent="0.25">
      <c r="K521" s="13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1:28" s="12" customFormat="1" x14ac:dyDescent="0.25">
      <c r="K522" s="13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1:28" s="12" customFormat="1" x14ac:dyDescent="0.25">
      <c r="K523" s="13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1:28" s="12" customFormat="1" x14ac:dyDescent="0.25">
      <c r="K524" s="13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1:28" s="12" customFormat="1" x14ac:dyDescent="0.25">
      <c r="K525" s="13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1:28" s="12" customFormat="1" x14ac:dyDescent="0.25">
      <c r="K526" s="13"/>
      <c r="L526" s="14"/>
      <c r="M526" s="1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1:28" s="12" customFormat="1" x14ac:dyDescent="0.25">
      <c r="K527" s="13"/>
      <c r="L527" s="14"/>
      <c r="M527" s="1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1:28" s="12" customFormat="1" x14ac:dyDescent="0.25">
      <c r="K528" s="13"/>
      <c r="L528" s="14"/>
      <c r="M528" s="1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s="12" customFormat="1" x14ac:dyDescent="0.25">
      <c r="K529" s="13"/>
      <c r="L529" s="14"/>
      <c r="M529" s="1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s="12" customFormat="1" x14ac:dyDescent="0.25">
      <c r="K530" s="13"/>
      <c r="L530" s="14"/>
      <c r="M530" s="1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s="12" customFormat="1" x14ac:dyDescent="0.25">
      <c r="K531" s="13"/>
      <c r="L531" s="14"/>
      <c r="M531" s="1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s="12" customFormat="1" x14ac:dyDescent="0.25">
      <c r="K532" s="13"/>
      <c r="L532" s="14"/>
      <c r="M532" s="1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s="12" customFormat="1" x14ac:dyDescent="0.25">
      <c r="K533" s="13"/>
      <c r="L533" s="14"/>
      <c r="M533" s="1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s="12" customFormat="1" x14ac:dyDescent="0.25">
      <c r="K534" s="13"/>
      <c r="L534" s="14"/>
      <c r="M534" s="1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s="12" customFormat="1" x14ac:dyDescent="0.25">
      <c r="K535" s="13"/>
      <c r="L535" s="14"/>
      <c r="M535" s="1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s="12" customFormat="1" x14ac:dyDescent="0.25">
      <c r="K536" s="13"/>
      <c r="L536" s="14"/>
      <c r="M536" s="1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s="12" customFormat="1" x14ac:dyDescent="0.25">
      <c r="K537" s="13"/>
      <c r="L537" s="14"/>
      <c r="M537" s="1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s="12" customFormat="1" x14ac:dyDescent="0.25">
      <c r="K538" s="13"/>
      <c r="L538" s="14"/>
      <c r="M538" s="1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s="12" customFormat="1" x14ac:dyDescent="0.25">
      <c r="K539" s="13"/>
      <c r="L539" s="14"/>
      <c r="M539" s="1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x14ac:dyDescent="0.25">
      <c r="A540" s="12"/>
      <c r="B540" s="12"/>
      <c r="C540" s="12"/>
      <c r="D540" s="12"/>
      <c r="E540" s="12"/>
      <c r="F540" s="12"/>
      <c r="G540" s="12"/>
      <c r="H540" s="12"/>
      <c r="I540" s="12"/>
    </row>
  </sheetData>
  <mergeCells count="10">
    <mergeCell ref="A1:I1"/>
    <mergeCell ref="A2:I2"/>
    <mergeCell ref="A8:B8"/>
    <mergeCell ref="C8:F8"/>
    <mergeCell ref="G8:I8"/>
    <mergeCell ref="A9:B10"/>
    <mergeCell ref="C9:F9"/>
    <mergeCell ref="G9:G10"/>
    <mergeCell ref="H9:H10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1"/>
  <sheetViews>
    <sheetView showGridLines="0" zoomScale="51" zoomScaleNormal="51" workbookViewId="0">
      <selection sqref="A1:I27"/>
    </sheetView>
  </sheetViews>
  <sheetFormatPr defaultColWidth="9.140625" defaultRowHeight="18" x14ac:dyDescent="0.25"/>
  <cols>
    <col min="1" max="1" width="23.140625" customWidth="1"/>
    <col min="2" max="2" width="77.140625" customWidth="1"/>
    <col min="3" max="3" width="20" bestFit="1" customWidth="1"/>
    <col min="4" max="4" width="26.42578125" bestFit="1" customWidth="1"/>
    <col min="5" max="5" width="21.42578125" bestFit="1" customWidth="1"/>
    <col min="6" max="6" width="19.85546875" bestFit="1" customWidth="1"/>
    <col min="7" max="7" width="24.42578125" bestFit="1" customWidth="1"/>
    <col min="8" max="8" width="27" bestFit="1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54" width="9.140625" style="12"/>
  </cols>
  <sheetData>
    <row r="1" spans="1:54" ht="30" x14ac:dyDescent="0.4">
      <c r="A1" s="148" t="s">
        <v>108</v>
      </c>
      <c r="B1" s="148"/>
      <c r="C1" s="148"/>
      <c r="D1" s="148"/>
      <c r="E1" s="148"/>
      <c r="F1" s="148"/>
      <c r="G1" s="148"/>
      <c r="H1" s="148"/>
      <c r="I1" s="148"/>
      <c r="J1" s="12"/>
      <c r="K1" s="13"/>
      <c r="L1" s="14"/>
      <c r="M1" s="14"/>
    </row>
    <row r="2" spans="1:54" ht="30" x14ac:dyDescent="0.4">
      <c r="A2" s="148" t="s">
        <v>312</v>
      </c>
      <c r="B2" s="148"/>
      <c r="C2" s="148"/>
      <c r="D2" s="148"/>
      <c r="E2" s="148"/>
      <c r="F2" s="148"/>
      <c r="G2" s="148"/>
      <c r="H2" s="148"/>
      <c r="I2" s="148"/>
      <c r="J2" s="12"/>
      <c r="K2" s="13"/>
      <c r="L2" s="14"/>
      <c r="M2" s="14"/>
    </row>
    <row r="3" spans="1:54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54" ht="31.5" x14ac:dyDescent="0.5">
      <c r="A4" s="18" t="s">
        <v>80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54" ht="30.75" x14ac:dyDescent="0.45">
      <c r="A5" s="18" t="s">
        <v>81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54" s="28" customFormat="1" ht="30.75" x14ac:dyDescent="0.45">
      <c r="A6" s="18" t="s">
        <v>323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</row>
    <row r="7" spans="1:54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54" ht="21" thickBot="1" x14ac:dyDescent="0.35">
      <c r="A8" s="149"/>
      <c r="B8" s="150"/>
      <c r="C8" s="151"/>
      <c r="D8" s="152"/>
      <c r="E8" s="152"/>
      <c r="F8" s="153"/>
      <c r="G8" s="150" t="s">
        <v>82</v>
      </c>
      <c r="H8" s="150"/>
      <c r="I8" s="156"/>
      <c r="J8" s="29"/>
      <c r="K8" s="13"/>
      <c r="L8" s="14"/>
      <c r="M8" s="14"/>
    </row>
    <row r="9" spans="1:54" ht="24" customHeight="1" thickBot="1" x14ac:dyDescent="0.35">
      <c r="A9" s="149" t="s">
        <v>83</v>
      </c>
      <c r="B9" s="150"/>
      <c r="C9" s="157" t="s">
        <v>84</v>
      </c>
      <c r="D9" s="158"/>
      <c r="E9" s="158"/>
      <c r="F9" s="159"/>
      <c r="G9" s="150" t="s">
        <v>85</v>
      </c>
      <c r="H9" s="160" t="s">
        <v>86</v>
      </c>
      <c r="I9" s="146" t="s">
        <v>87</v>
      </c>
      <c r="J9" s="29"/>
      <c r="K9" s="13"/>
      <c r="L9" s="14"/>
      <c r="M9" s="14"/>
    </row>
    <row r="10" spans="1:54" ht="21" customHeight="1" thickBot="1" x14ac:dyDescent="0.35">
      <c r="A10" s="141"/>
      <c r="B10" s="142"/>
      <c r="C10" s="30" t="s">
        <v>88</v>
      </c>
      <c r="D10" s="31" t="s">
        <v>89</v>
      </c>
      <c r="E10" s="32" t="s">
        <v>90</v>
      </c>
      <c r="F10" s="33" t="s">
        <v>91</v>
      </c>
      <c r="G10" s="142"/>
      <c r="H10" s="161"/>
      <c r="I10" s="147"/>
      <c r="J10" s="29"/>
      <c r="K10" s="13"/>
      <c r="L10" s="14"/>
      <c r="M10" s="14"/>
    </row>
    <row r="11" spans="1:54" ht="20.25" x14ac:dyDescent="0.3">
      <c r="A11" s="34">
        <v>1</v>
      </c>
      <c r="B11" s="35" t="s">
        <v>92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54" s="49" customFormat="1" ht="20.25" x14ac:dyDescent="0.3">
      <c r="A12" s="50" t="s">
        <v>140</v>
      </c>
      <c r="B12" s="42" t="s">
        <v>314</v>
      </c>
      <c r="C12" s="43">
        <v>5000000</v>
      </c>
      <c r="D12" s="43">
        <v>1770591.59</v>
      </c>
      <c r="E12" s="43">
        <v>1991795.85</v>
      </c>
      <c r="F12" s="44">
        <f>+C12-D12-E12</f>
        <v>1237612.56</v>
      </c>
      <c r="G12" s="46">
        <v>5000000</v>
      </c>
      <c r="H12" s="47"/>
      <c r="I12" s="47">
        <f>+F12+G12+H12</f>
        <v>6237612.5600000005</v>
      </c>
      <c r="J12" s="29"/>
      <c r="K12" s="13"/>
      <c r="L12" s="14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s="49" customFormat="1" ht="20.25" x14ac:dyDescent="0.3">
      <c r="A13" s="50" t="s">
        <v>93</v>
      </c>
      <c r="B13" s="42" t="s">
        <v>316</v>
      </c>
      <c r="C13" s="43">
        <v>14400000</v>
      </c>
      <c r="D13" s="43">
        <v>1900000</v>
      </c>
      <c r="E13" s="43">
        <v>510000</v>
      </c>
      <c r="F13" s="44">
        <f t="shared" ref="F13" si="0">+C13-D13-E13</f>
        <v>11990000</v>
      </c>
      <c r="G13" s="46"/>
      <c r="H13" s="47">
        <v>-5600000</v>
      </c>
      <c r="I13" s="47">
        <f t="shared" ref="I13:I14" si="1">+F13+G13+H13</f>
        <v>6390000</v>
      </c>
      <c r="J13" s="29"/>
      <c r="K13" s="13"/>
      <c r="L13" s="14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s="49" customFormat="1" ht="21" thickBot="1" x14ac:dyDescent="0.35">
      <c r="A14" s="50" t="s">
        <v>138</v>
      </c>
      <c r="B14" s="42" t="s">
        <v>139</v>
      </c>
      <c r="C14" s="43">
        <v>1219262</v>
      </c>
      <c r="D14" s="43">
        <v>0</v>
      </c>
      <c r="E14" s="43">
        <v>1175599</v>
      </c>
      <c r="F14" s="44">
        <v>43663</v>
      </c>
      <c r="G14" s="110">
        <v>600000</v>
      </c>
      <c r="H14" s="111"/>
      <c r="I14" s="47">
        <f t="shared" si="1"/>
        <v>643663</v>
      </c>
      <c r="J14" s="29"/>
      <c r="K14" s="13"/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21" thickBot="1" x14ac:dyDescent="0.35">
      <c r="A15" s="53" t="s">
        <v>94</v>
      </c>
      <c r="B15" s="54"/>
      <c r="C15" s="55">
        <f>SUM(C12:C14)</f>
        <v>20619262</v>
      </c>
      <c r="D15" s="55">
        <f t="shared" ref="D15:E15" si="2">SUM(D12:D14)</f>
        <v>3670591.59</v>
      </c>
      <c r="E15" s="55">
        <f t="shared" si="2"/>
        <v>3677394.85</v>
      </c>
      <c r="F15" s="55">
        <f>SUM(F12:F14)</f>
        <v>13271275.560000001</v>
      </c>
      <c r="G15" s="55">
        <f>SUM(G11:G14)</f>
        <v>5600000</v>
      </c>
      <c r="H15" s="55">
        <f>SUM(H11:H14)</f>
        <v>-5600000</v>
      </c>
      <c r="I15" s="56">
        <f>SUM(I12:I14)</f>
        <v>13271275.560000001</v>
      </c>
      <c r="J15" s="29"/>
      <c r="K15" s="13"/>
      <c r="L15" s="51"/>
      <c r="M15" s="51"/>
      <c r="N15" s="113"/>
    </row>
    <row r="16" spans="1:54" ht="20.25" x14ac:dyDescent="0.3">
      <c r="A16" s="58"/>
      <c r="B16" s="59"/>
      <c r="C16" s="59"/>
      <c r="D16" s="59"/>
      <c r="E16" s="59"/>
      <c r="F16" s="59"/>
      <c r="G16" s="59"/>
      <c r="H16" s="59"/>
      <c r="I16" s="59"/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20.25" x14ac:dyDescent="0.3">
      <c r="A17" s="58"/>
      <c r="B17" s="59"/>
      <c r="C17" s="59"/>
      <c r="D17" s="59"/>
      <c r="E17" s="59"/>
      <c r="F17" s="59"/>
      <c r="G17" s="59"/>
      <c r="H17" s="59"/>
      <c r="I17" s="59"/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20.25" x14ac:dyDescent="0.3">
      <c r="A18" s="58"/>
      <c r="B18" s="59"/>
      <c r="C18" s="59"/>
      <c r="D18" s="59"/>
      <c r="E18" s="59"/>
      <c r="F18" s="59"/>
      <c r="G18" s="59"/>
      <c r="H18" s="59"/>
      <c r="I18" s="59"/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26.25" thickBot="1" x14ac:dyDescent="0.4">
      <c r="A19" s="58" t="s">
        <v>102</v>
      </c>
      <c r="B19" s="60"/>
      <c r="C19" s="61"/>
      <c r="D19" s="62"/>
      <c r="E19" s="62"/>
      <c r="F19" s="62"/>
      <c r="G19" s="62"/>
      <c r="H19" s="62"/>
      <c r="I19" s="6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25.5" x14ac:dyDescent="0.35">
      <c r="A20" s="63"/>
      <c r="B20" s="63" t="s">
        <v>103</v>
      </c>
      <c r="C20" s="62"/>
      <c r="D20" s="62"/>
      <c r="E20" s="62"/>
      <c r="F20" s="62"/>
      <c r="G20" s="62"/>
      <c r="H20" s="6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5.5" x14ac:dyDescent="0.35">
      <c r="A21" s="63"/>
      <c r="B21" s="63"/>
      <c r="C21" s="62"/>
      <c r="D21" s="62"/>
      <c r="E21" s="62"/>
      <c r="F21" s="62"/>
      <c r="G21" s="62"/>
      <c r="H21" s="62"/>
      <c r="I21" s="12"/>
      <c r="J21" s="12"/>
      <c r="K21" s="13"/>
      <c r="L21" s="14"/>
      <c r="M21" s="14"/>
    </row>
    <row r="22" spans="1:28" ht="26.25" thickBot="1" x14ac:dyDescent="0.4">
      <c r="A22" s="58" t="s">
        <v>113</v>
      </c>
      <c r="B22" s="60"/>
      <c r="C22" s="61"/>
      <c r="D22" s="62"/>
      <c r="E22" s="62"/>
      <c r="F22" s="62"/>
      <c r="G22" s="62"/>
      <c r="H22" s="6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5.5" x14ac:dyDescent="0.35">
      <c r="A23" s="63"/>
      <c r="B23" s="63" t="s">
        <v>104</v>
      </c>
      <c r="C23" s="62"/>
      <c r="D23" s="62"/>
      <c r="E23" s="62"/>
      <c r="F23" s="62"/>
      <c r="G23" s="62"/>
      <c r="H23" s="6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5.5" x14ac:dyDescent="0.35">
      <c r="A24" s="63"/>
      <c r="B24" s="63"/>
      <c r="C24" s="62"/>
      <c r="D24" s="62"/>
      <c r="E24" s="62"/>
      <c r="F24" s="62"/>
      <c r="G24" s="62"/>
      <c r="H24" s="6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6.25" thickBot="1" x14ac:dyDescent="0.4">
      <c r="A25" s="58" t="s">
        <v>105</v>
      </c>
      <c r="B25" s="60"/>
      <c r="C25" s="61"/>
      <c r="D25" s="62"/>
      <c r="E25" s="62"/>
      <c r="F25" s="62"/>
      <c r="G25" s="62"/>
      <c r="H25" s="6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5.5" x14ac:dyDescent="0.35">
      <c r="A26" s="63"/>
      <c r="B26" s="63" t="s">
        <v>106</v>
      </c>
      <c r="C26" s="62"/>
      <c r="D26" s="62"/>
      <c r="E26" s="62"/>
      <c r="F26" s="62"/>
      <c r="G26" s="62"/>
      <c r="H26" s="6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5.5" x14ac:dyDescent="0.35">
      <c r="A27" s="62"/>
      <c r="B27" s="62"/>
      <c r="C27" s="62"/>
      <c r="D27" s="62"/>
      <c r="E27" s="6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6.25" x14ac:dyDescent="0.4">
      <c r="A28" s="29"/>
      <c r="B28" s="29"/>
      <c r="C28" s="64"/>
      <c r="D28" s="6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6.25" x14ac:dyDescent="0.4">
      <c r="A29" s="12"/>
      <c r="B29" s="12"/>
      <c r="C29" s="64"/>
      <c r="D29" s="6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s="12" customFormat="1" ht="26.25" x14ac:dyDescent="0.4">
      <c r="C30" s="64"/>
      <c r="D30" s="64"/>
    </row>
    <row r="31" spans="1:28" s="12" customFormat="1" x14ac:dyDescent="0.25">
      <c r="K31" s="13"/>
      <c r="L31" s="14"/>
      <c r="M31" s="14"/>
    </row>
    <row r="32" spans="1:28" s="12" customFormat="1" x14ac:dyDescent="0.25">
      <c r="K32" s="13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1:28" s="12" customFormat="1" x14ac:dyDescent="0.25">
      <c r="K33" s="13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1:28" s="12" customFormat="1" x14ac:dyDescent="0.25">
      <c r="K34" s="13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1:28" s="12" customFormat="1" x14ac:dyDescent="0.25">
      <c r="K35" s="13"/>
      <c r="L35" s="14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1:28" s="12" customFormat="1" x14ac:dyDescent="0.25">
      <c r="K36" s="13"/>
      <c r="L36" s="14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1:28" s="12" customFormat="1" x14ac:dyDescent="0.25">
      <c r="K37" s="13"/>
      <c r="L37" s="14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1:28" s="12" customFormat="1" x14ac:dyDescent="0.25">
      <c r="K38" s="13"/>
      <c r="L38" s="14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1:28" s="12" customFormat="1" x14ac:dyDescent="0.25"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1:28" s="12" customFormat="1" x14ac:dyDescent="0.25">
      <c r="K40" s="13"/>
      <c r="L40" s="14"/>
      <c r="M40" s="14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1:28" s="12" customFormat="1" x14ac:dyDescent="0.25">
      <c r="K41" s="13"/>
      <c r="L41" s="14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1:28" s="12" customFormat="1" x14ac:dyDescent="0.25">
      <c r="K42" s="13"/>
      <c r="L42" s="14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1:28" s="12" customFormat="1" x14ac:dyDescent="0.25">
      <c r="K43" s="13"/>
      <c r="L43" s="14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1:28" s="12" customFormat="1" x14ac:dyDescent="0.25">
      <c r="K44" s="13"/>
      <c r="L44" s="14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1:28" s="12" customFormat="1" x14ac:dyDescent="0.25">
      <c r="K45" s="13"/>
      <c r="L45" s="14"/>
      <c r="M45" s="14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1:28" s="12" customFormat="1" x14ac:dyDescent="0.25">
      <c r="K46" s="13"/>
      <c r="L46" s="14"/>
      <c r="M46" s="14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1:28" s="12" customFormat="1" x14ac:dyDescent="0.25">
      <c r="K47" s="13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1:28" s="12" customFormat="1" x14ac:dyDescent="0.25">
      <c r="K48" s="13"/>
      <c r="L48" s="14"/>
      <c r="M48" s="14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1:28" s="12" customFormat="1" x14ac:dyDescent="0.25">
      <c r="K49" s="13"/>
      <c r="L49" s="14"/>
      <c r="M49" s="14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1:28" s="12" customFormat="1" x14ac:dyDescent="0.25">
      <c r="K50" s="13"/>
      <c r="L50" s="14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1:28" s="12" customFormat="1" x14ac:dyDescent="0.25">
      <c r="K51" s="13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1:28" s="12" customFormat="1" x14ac:dyDescent="0.25">
      <c r="K52" s="13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1:28" s="12" customFormat="1" x14ac:dyDescent="0.25">
      <c r="K53" s="13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1:28" s="12" customFormat="1" x14ac:dyDescent="0.25">
      <c r="K54" s="13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1:28" s="12" customFormat="1" x14ac:dyDescent="0.25">
      <c r="K55" s="13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1:28" s="12" customFormat="1" x14ac:dyDescent="0.25">
      <c r="K56" s="13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1:28" s="12" customFormat="1" x14ac:dyDescent="0.25">
      <c r="K57" s="13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1:28" s="12" customFormat="1" x14ac:dyDescent="0.25">
      <c r="K58" s="13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1:28" s="12" customFormat="1" x14ac:dyDescent="0.25">
      <c r="K59" s="13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1:28" s="12" customFormat="1" x14ac:dyDescent="0.25">
      <c r="K60" s="13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1:28" s="12" customFormat="1" x14ac:dyDescent="0.25">
      <c r="K61" s="13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1:28" s="12" customFormat="1" x14ac:dyDescent="0.25">
      <c r="K62" s="13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1:28" s="12" customFormat="1" x14ac:dyDescent="0.25">
      <c r="K63" s="13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1:28" s="12" customFormat="1" x14ac:dyDescent="0.25">
      <c r="K64" s="13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1:28" s="12" customFormat="1" x14ac:dyDescent="0.25">
      <c r="K65" s="13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1:28" s="12" customFormat="1" x14ac:dyDescent="0.25">
      <c r="K66" s="13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1:28" s="12" customFormat="1" x14ac:dyDescent="0.25">
      <c r="K67" s="13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1:28" s="12" customFormat="1" x14ac:dyDescent="0.25">
      <c r="K68" s="13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1:28" s="12" customFormat="1" x14ac:dyDescent="0.25">
      <c r="K69" s="13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1:28" s="12" customFormat="1" x14ac:dyDescent="0.25">
      <c r="K70" s="13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1:28" s="12" customFormat="1" x14ac:dyDescent="0.25">
      <c r="K71" s="13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1:28" s="12" customFormat="1" x14ac:dyDescent="0.25">
      <c r="K72" s="13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1:28" s="12" customFormat="1" x14ac:dyDescent="0.25">
      <c r="K73" s="13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1:28" s="12" customFormat="1" x14ac:dyDescent="0.25">
      <c r="K74" s="13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1:28" s="12" customFormat="1" x14ac:dyDescent="0.25">
      <c r="K75" s="13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1:28" s="12" customFormat="1" x14ac:dyDescent="0.25">
      <c r="K76" s="13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25">
      <c r="K370" s="13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25">
      <c r="K371" s="13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25">
      <c r="K372" s="13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25">
      <c r="K373" s="13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25">
      <c r="K374" s="13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25">
      <c r="K375" s="13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25">
      <c r="K376" s="13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25">
      <c r="K377" s="13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25">
      <c r="K378" s="13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25">
      <c r="K379" s="13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25">
      <c r="K380" s="13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25">
      <c r="K381" s="13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25">
      <c r="K382" s="13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25">
      <c r="K383" s="13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25">
      <c r="K384" s="13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25">
      <c r="K385" s="13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25">
      <c r="K386" s="13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25">
      <c r="K387" s="13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25">
      <c r="K388" s="13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25">
      <c r="K389" s="13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25">
      <c r="K390" s="13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25">
      <c r="K391" s="13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25">
      <c r="K392" s="13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25">
      <c r="K393" s="13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25">
      <c r="K394" s="13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25">
      <c r="K395" s="13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25">
      <c r="K396" s="13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25">
      <c r="K397" s="13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25">
      <c r="K398" s="13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25">
      <c r="K399" s="13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25">
      <c r="K400" s="13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25">
      <c r="K401" s="13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25">
      <c r="K402" s="13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25">
      <c r="K403" s="13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25">
      <c r="K404" s="13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25">
      <c r="K405" s="13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25">
      <c r="K406" s="13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25">
      <c r="K407" s="13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25">
      <c r="K408" s="13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25">
      <c r="K409" s="13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25">
      <c r="K410" s="13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25">
      <c r="K411" s="13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25">
      <c r="K412" s="13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25">
      <c r="K413" s="13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25">
      <c r="K414" s="13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25">
      <c r="K415" s="13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25">
      <c r="K416" s="13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25">
      <c r="K417" s="13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25">
      <c r="K418" s="13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25">
      <c r="K419" s="13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25">
      <c r="K420" s="13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25">
      <c r="K421" s="13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25">
      <c r="K422" s="13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25">
      <c r="K423" s="13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25">
      <c r="K424" s="13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25">
      <c r="K425" s="13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25">
      <c r="K426" s="13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25">
      <c r="K427" s="13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25">
      <c r="K428" s="13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25">
      <c r="K429" s="13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25">
      <c r="K430" s="13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25">
      <c r="K431" s="13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8"/>
  <sheetViews>
    <sheetView showGridLines="0" zoomScale="50" zoomScaleNormal="50" workbookViewId="0">
      <selection sqref="A1:I33"/>
    </sheetView>
  </sheetViews>
  <sheetFormatPr defaultColWidth="9.140625" defaultRowHeight="18" x14ac:dyDescent="0.25"/>
  <cols>
    <col min="1" max="1" width="23.140625" customWidth="1"/>
    <col min="2" max="2" width="77.140625" customWidth="1"/>
    <col min="3" max="3" width="20" bestFit="1" customWidth="1"/>
    <col min="4" max="4" width="26.42578125" bestFit="1" customWidth="1"/>
    <col min="5" max="5" width="21.42578125" bestFit="1" customWidth="1"/>
    <col min="6" max="6" width="19.85546875" bestFit="1" customWidth="1"/>
    <col min="7" max="7" width="24.42578125" bestFit="1" customWidth="1"/>
    <col min="8" max="8" width="27" bestFit="1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47" width="9.140625" style="12"/>
  </cols>
  <sheetData>
    <row r="1" spans="1:47" ht="30" x14ac:dyDescent="0.4">
      <c r="A1" s="148" t="s">
        <v>109</v>
      </c>
      <c r="B1" s="148"/>
      <c r="C1" s="148"/>
      <c r="D1" s="148"/>
      <c r="E1" s="148"/>
      <c r="F1" s="148"/>
      <c r="G1" s="148"/>
      <c r="H1" s="148"/>
      <c r="I1" s="148"/>
      <c r="J1" s="12"/>
      <c r="K1" s="13"/>
      <c r="L1" s="14"/>
      <c r="M1" s="14"/>
    </row>
    <row r="2" spans="1:47" ht="30" x14ac:dyDescent="0.4">
      <c r="A2" s="148" t="s">
        <v>312</v>
      </c>
      <c r="B2" s="148"/>
      <c r="C2" s="148"/>
      <c r="D2" s="148"/>
      <c r="E2" s="148"/>
      <c r="F2" s="148"/>
      <c r="G2" s="148"/>
      <c r="H2" s="148"/>
      <c r="I2" s="148"/>
      <c r="J2" s="12"/>
      <c r="K2" s="13"/>
      <c r="L2" s="14"/>
      <c r="M2" s="14"/>
    </row>
    <row r="3" spans="1:47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47" ht="31.5" x14ac:dyDescent="0.5">
      <c r="A4" s="18" t="s">
        <v>80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47" ht="30.75" x14ac:dyDescent="0.45">
      <c r="A5" s="18" t="s">
        <v>81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47" s="28" customFormat="1" ht="30.75" x14ac:dyDescent="0.45">
      <c r="A6" s="18" t="s">
        <v>324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47" ht="21" thickBot="1" x14ac:dyDescent="0.35">
      <c r="A8" s="149"/>
      <c r="B8" s="150"/>
      <c r="C8" s="151"/>
      <c r="D8" s="152"/>
      <c r="E8" s="152"/>
      <c r="F8" s="153"/>
      <c r="G8" s="154" t="s">
        <v>82</v>
      </c>
      <c r="H8" s="154"/>
      <c r="I8" s="155"/>
      <c r="J8" s="29"/>
      <c r="K8" s="13"/>
      <c r="L8" s="14"/>
      <c r="M8" s="14"/>
    </row>
    <row r="9" spans="1:47" ht="24" customHeight="1" thickBot="1" x14ac:dyDescent="0.35">
      <c r="A9" s="139" t="s">
        <v>83</v>
      </c>
      <c r="B9" s="140"/>
      <c r="C9" s="143" t="s">
        <v>84</v>
      </c>
      <c r="D9" s="144"/>
      <c r="E9" s="144"/>
      <c r="F9" s="145"/>
      <c r="G9" s="150" t="s">
        <v>85</v>
      </c>
      <c r="H9" s="160" t="s">
        <v>86</v>
      </c>
      <c r="I9" s="146" t="s">
        <v>87</v>
      </c>
      <c r="J9" s="29"/>
      <c r="K9" s="13"/>
      <c r="L9" s="14"/>
      <c r="M9" s="14"/>
    </row>
    <row r="10" spans="1:47" ht="21" customHeight="1" thickBot="1" x14ac:dyDescent="0.35">
      <c r="A10" s="141"/>
      <c r="B10" s="142"/>
      <c r="C10" s="30" t="s">
        <v>88</v>
      </c>
      <c r="D10" s="31" t="s">
        <v>89</v>
      </c>
      <c r="E10" s="32" t="s">
        <v>90</v>
      </c>
      <c r="F10" s="33" t="s">
        <v>91</v>
      </c>
      <c r="G10" s="142"/>
      <c r="H10" s="161"/>
      <c r="I10" s="147"/>
      <c r="J10" s="29"/>
      <c r="K10" s="13"/>
      <c r="L10" s="14"/>
      <c r="M10" s="14"/>
    </row>
    <row r="11" spans="1:47" ht="20.25" x14ac:dyDescent="0.3">
      <c r="A11" s="34">
        <v>1</v>
      </c>
      <c r="B11" s="35" t="s">
        <v>92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47" s="49" customFormat="1" ht="20.25" x14ac:dyDescent="0.3">
      <c r="A12" s="41" t="s">
        <v>140</v>
      </c>
      <c r="B12" s="42" t="s">
        <v>314</v>
      </c>
      <c r="C12" s="43">
        <v>41397500</v>
      </c>
      <c r="D12" s="43">
        <v>21800000</v>
      </c>
      <c r="E12" s="43">
        <v>0</v>
      </c>
      <c r="F12" s="44">
        <f t="shared" ref="F12:F16" si="0">+C12-D12-E12</f>
        <v>19597500</v>
      </c>
      <c r="G12" s="46"/>
      <c r="H12" s="47">
        <v>-19390000</v>
      </c>
      <c r="I12" s="47">
        <f t="shared" ref="I12:I16" si="1">+F12+G12+H12</f>
        <v>207500</v>
      </c>
      <c r="J12" s="29"/>
      <c r="K12" s="13"/>
      <c r="L12" s="14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s="49" customFormat="1" ht="20.25" x14ac:dyDescent="0.3">
      <c r="A13" s="41" t="s">
        <v>7</v>
      </c>
      <c r="B13" s="42" t="s">
        <v>320</v>
      </c>
      <c r="C13" s="43">
        <v>135141425</v>
      </c>
      <c r="D13" s="43">
        <v>14927729.09</v>
      </c>
      <c r="E13" s="43">
        <v>100688953.41</v>
      </c>
      <c r="F13" s="44">
        <f t="shared" si="0"/>
        <v>19524742.5</v>
      </c>
      <c r="G13" s="46"/>
      <c r="H13" s="47">
        <v>-2770000</v>
      </c>
      <c r="I13" s="47">
        <f t="shared" si="1"/>
        <v>16754742.5</v>
      </c>
      <c r="J13" s="29"/>
      <c r="K13" s="13"/>
      <c r="L13" s="14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s="49" customFormat="1" ht="20.25" x14ac:dyDescent="0.3">
      <c r="A14" s="41" t="s">
        <v>160</v>
      </c>
      <c r="B14" s="42" t="s">
        <v>254</v>
      </c>
      <c r="C14" s="43">
        <v>0</v>
      </c>
      <c r="D14" s="43">
        <v>0</v>
      </c>
      <c r="E14" s="43">
        <v>0</v>
      </c>
      <c r="F14" s="44">
        <f t="shared" si="0"/>
        <v>0</v>
      </c>
      <c r="G14" s="46">
        <v>6925000</v>
      </c>
      <c r="H14" s="47"/>
      <c r="I14" s="47">
        <f t="shared" si="1"/>
        <v>6925000</v>
      </c>
      <c r="J14" s="29"/>
      <c r="K14" s="13"/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ht="20.25" x14ac:dyDescent="0.3">
      <c r="A15" s="50" t="s">
        <v>162</v>
      </c>
      <c r="B15" s="42" t="s">
        <v>163</v>
      </c>
      <c r="C15" s="43">
        <v>0</v>
      </c>
      <c r="D15" s="43">
        <v>0</v>
      </c>
      <c r="E15" s="43">
        <v>0</v>
      </c>
      <c r="F15" s="44">
        <f t="shared" si="0"/>
        <v>0</v>
      </c>
      <c r="G15" s="46">
        <v>6925000</v>
      </c>
      <c r="H15" s="47"/>
      <c r="I15" s="47">
        <f t="shared" si="1"/>
        <v>6925000</v>
      </c>
      <c r="J15" s="29"/>
      <c r="K15" s="13"/>
      <c r="L15" s="14"/>
      <c r="M15" s="14"/>
    </row>
    <row r="16" spans="1:47" ht="21" thickBot="1" x14ac:dyDescent="0.35">
      <c r="A16" s="50" t="s">
        <v>32</v>
      </c>
      <c r="B16" s="42" t="s">
        <v>111</v>
      </c>
      <c r="C16" s="43">
        <v>140180500</v>
      </c>
      <c r="D16" s="43">
        <v>18511850.435789999</v>
      </c>
      <c r="E16" s="43">
        <v>8716346.5601999983</v>
      </c>
      <c r="F16" s="44">
        <f t="shared" si="0"/>
        <v>112952303.00400999</v>
      </c>
      <c r="G16" s="46">
        <v>5540000</v>
      </c>
      <c r="H16" s="47"/>
      <c r="I16" s="47">
        <f t="shared" si="1"/>
        <v>118492303.00400999</v>
      </c>
      <c r="J16" s="29"/>
      <c r="K16" s="13"/>
      <c r="L16" s="14"/>
      <c r="M16" s="14"/>
    </row>
    <row r="17" spans="1:28" ht="21" thickBot="1" x14ac:dyDescent="0.35">
      <c r="A17" s="53" t="s">
        <v>94</v>
      </c>
      <c r="B17" s="54"/>
      <c r="C17" s="55">
        <f>SUM(C12:C16)</f>
        <v>316719425</v>
      </c>
      <c r="D17" s="55">
        <f t="shared" ref="D17:F17" si="2">SUM(D12:D16)</f>
        <v>55239579.525790006</v>
      </c>
      <c r="E17" s="55">
        <f t="shared" si="2"/>
        <v>109405299.9702</v>
      </c>
      <c r="F17" s="55">
        <f t="shared" si="2"/>
        <v>152074545.50400999</v>
      </c>
      <c r="G17" s="55">
        <f>SUM(G11:G16)</f>
        <v>19390000</v>
      </c>
      <c r="H17" s="55">
        <f t="shared" ref="H17:I17" si="3">SUM(H11:H16)</f>
        <v>-22160000</v>
      </c>
      <c r="I17" s="56">
        <f t="shared" si="3"/>
        <v>149304545.50400999</v>
      </c>
      <c r="J17" s="29"/>
      <c r="K17" s="13"/>
      <c r="L17" s="51"/>
      <c r="M17" s="51"/>
      <c r="N17" s="113"/>
    </row>
    <row r="18" spans="1:28" ht="21" thickBot="1" x14ac:dyDescent="0.35">
      <c r="A18" s="34">
        <v>2</v>
      </c>
      <c r="B18" s="35" t="s">
        <v>326</v>
      </c>
      <c r="C18" s="43"/>
      <c r="D18" s="43"/>
      <c r="E18" s="43"/>
      <c r="F18" s="44"/>
      <c r="G18" s="55"/>
      <c r="H18" s="55"/>
      <c r="I18" s="56"/>
      <c r="J18" s="29"/>
      <c r="K18" s="13"/>
      <c r="L18" s="51"/>
      <c r="M18" s="51"/>
      <c r="N18" s="113"/>
    </row>
    <row r="19" spans="1:28" ht="21" thickBot="1" x14ac:dyDescent="0.35">
      <c r="A19" s="41" t="s">
        <v>64</v>
      </c>
      <c r="B19" s="42" t="s">
        <v>110</v>
      </c>
      <c r="C19" s="43">
        <v>1142000</v>
      </c>
      <c r="D19" s="43">
        <v>0</v>
      </c>
      <c r="E19" s="43">
        <v>1137491.1200000001</v>
      </c>
      <c r="F19" s="44">
        <f>+C19-D19-E19</f>
        <v>4508.8799999998882</v>
      </c>
      <c r="G19" s="46">
        <v>2770000</v>
      </c>
      <c r="H19" s="55"/>
      <c r="I19" s="119">
        <f>+F19+G19+H19</f>
        <v>2774508.88</v>
      </c>
      <c r="J19" s="29"/>
      <c r="K19" s="13"/>
      <c r="L19" s="51"/>
      <c r="M19" s="51"/>
      <c r="N19" s="113"/>
    </row>
    <row r="20" spans="1:28" ht="21" thickBot="1" x14ac:dyDescent="0.35">
      <c r="A20" s="53" t="s">
        <v>94</v>
      </c>
      <c r="B20" s="54"/>
      <c r="C20" s="55">
        <f>SUM(C19)</f>
        <v>1142000</v>
      </c>
      <c r="D20" s="55">
        <f t="shared" ref="D20:F20" si="4">SUM(D19)</f>
        <v>0</v>
      </c>
      <c r="E20" s="55">
        <f t="shared" si="4"/>
        <v>1137491.1200000001</v>
      </c>
      <c r="F20" s="55">
        <f t="shared" si="4"/>
        <v>4508.8799999998882</v>
      </c>
      <c r="G20" s="55">
        <f>SUM(G19)</f>
        <v>2770000</v>
      </c>
      <c r="H20" s="55">
        <f t="shared" ref="H20:I20" si="5">SUM(H19)</f>
        <v>0</v>
      </c>
      <c r="I20" s="56">
        <f t="shared" si="5"/>
        <v>2774508.88</v>
      </c>
      <c r="J20" s="29"/>
      <c r="K20" s="13"/>
      <c r="L20" s="51"/>
      <c r="M20" s="51"/>
      <c r="N20" s="113"/>
    </row>
    <row r="21" spans="1:28" ht="21" thickBot="1" x14ac:dyDescent="0.35">
      <c r="A21" s="53" t="s">
        <v>101</v>
      </c>
      <c r="B21" s="54"/>
      <c r="C21" s="55">
        <f>+C17+C20</f>
        <v>317861425</v>
      </c>
      <c r="D21" s="55">
        <f t="shared" ref="D21:F21" si="6">+D17+D20</f>
        <v>55239579.525790006</v>
      </c>
      <c r="E21" s="55">
        <f t="shared" si="6"/>
        <v>110542791.09020001</v>
      </c>
      <c r="F21" s="55">
        <f t="shared" si="6"/>
        <v>152079054.38400999</v>
      </c>
      <c r="G21" s="55">
        <f>+G17+G20</f>
        <v>22160000</v>
      </c>
      <c r="H21" s="55">
        <f t="shared" ref="H21" si="7">+H17</f>
        <v>-22160000</v>
      </c>
      <c r="I21" s="56">
        <f>+I17+I20</f>
        <v>152079054.38400999</v>
      </c>
      <c r="J21" s="2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20.25" x14ac:dyDescent="0.3">
      <c r="A22" s="58"/>
      <c r="B22" s="59"/>
      <c r="C22" s="59"/>
      <c r="D22" s="59"/>
      <c r="E22" s="59"/>
      <c r="F22" s="59"/>
      <c r="G22" s="59"/>
      <c r="H22" s="59">
        <f>+G21+H21</f>
        <v>0</v>
      </c>
      <c r="I22" s="59"/>
      <c r="J22" s="2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0.25" x14ac:dyDescent="0.3">
      <c r="A23" s="58"/>
      <c r="B23" s="59"/>
      <c r="C23" s="59"/>
      <c r="D23" s="59"/>
      <c r="E23" s="59"/>
      <c r="F23" s="59"/>
      <c r="G23" s="59"/>
      <c r="H23" s="59"/>
      <c r="I23" s="59"/>
      <c r="J23" s="2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0.25" x14ac:dyDescent="0.3">
      <c r="A24" s="58"/>
      <c r="B24" s="59"/>
      <c r="C24" s="59"/>
      <c r="D24" s="59"/>
      <c r="E24" s="59"/>
      <c r="F24" s="59"/>
      <c r="G24" s="59"/>
      <c r="H24" s="59"/>
      <c r="I24" s="59"/>
      <c r="J24" s="2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6.25" thickBot="1" x14ac:dyDescent="0.4">
      <c r="A25" s="58" t="s">
        <v>102</v>
      </c>
      <c r="B25" s="60"/>
      <c r="C25" s="61"/>
      <c r="D25" s="62"/>
      <c r="E25" s="62"/>
      <c r="F25" s="62"/>
      <c r="G25" s="62"/>
      <c r="H25" s="62"/>
      <c r="I25" s="6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5.5" x14ac:dyDescent="0.35">
      <c r="A26" s="63"/>
      <c r="B26" s="63" t="s">
        <v>103</v>
      </c>
      <c r="C26" s="62"/>
      <c r="D26" s="62"/>
      <c r="E26" s="62"/>
      <c r="F26" s="62"/>
      <c r="G26" s="62"/>
      <c r="H26" s="6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5.5" x14ac:dyDescent="0.35">
      <c r="A27" s="63"/>
      <c r="B27" s="63"/>
      <c r="C27" s="62"/>
      <c r="D27" s="62"/>
      <c r="E27" s="62"/>
      <c r="F27" s="62"/>
      <c r="G27" s="62"/>
      <c r="H27" s="62"/>
      <c r="I27" s="12"/>
      <c r="J27" s="12"/>
      <c r="K27" s="13"/>
      <c r="L27" s="14"/>
      <c r="M27" s="14"/>
    </row>
    <row r="28" spans="1:28" ht="26.25" thickBot="1" x14ac:dyDescent="0.4">
      <c r="A28" s="58" t="s">
        <v>113</v>
      </c>
      <c r="B28" s="60"/>
      <c r="C28" s="61"/>
      <c r="D28" s="62"/>
      <c r="E28" s="62"/>
      <c r="F28" s="62"/>
      <c r="G28" s="62"/>
      <c r="H28" s="6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5.5" x14ac:dyDescent="0.35">
      <c r="A29" s="63"/>
      <c r="B29" s="63" t="s">
        <v>104</v>
      </c>
      <c r="C29" s="62"/>
      <c r="D29" s="62"/>
      <c r="E29" s="62"/>
      <c r="F29" s="62"/>
      <c r="G29" s="62"/>
      <c r="H29" s="6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25.5" x14ac:dyDescent="0.35">
      <c r="A30" s="63"/>
      <c r="B30" s="63"/>
      <c r="C30" s="62"/>
      <c r="D30" s="62"/>
      <c r="E30" s="62"/>
      <c r="F30" s="62"/>
      <c r="G30" s="62"/>
      <c r="H30" s="6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26.25" thickBot="1" x14ac:dyDescent="0.4">
      <c r="A31" s="58" t="s">
        <v>105</v>
      </c>
      <c r="B31" s="60"/>
      <c r="C31" s="61"/>
      <c r="D31" s="62"/>
      <c r="E31" s="62"/>
      <c r="F31" s="62"/>
      <c r="G31" s="62"/>
      <c r="H31" s="6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25.5" x14ac:dyDescent="0.35">
      <c r="A32" s="63"/>
      <c r="B32" s="63" t="s">
        <v>106</v>
      </c>
      <c r="C32" s="62"/>
      <c r="D32" s="62"/>
      <c r="E32" s="62"/>
      <c r="F32" s="62"/>
      <c r="G32" s="62"/>
      <c r="H32" s="6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25.5" x14ac:dyDescent="0.35">
      <c r="A33" s="62"/>
      <c r="B33" s="62"/>
      <c r="C33" s="62"/>
      <c r="D33" s="62"/>
      <c r="E33" s="6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26.25" x14ac:dyDescent="0.4">
      <c r="A34" s="29"/>
      <c r="B34" s="29"/>
      <c r="C34" s="64"/>
      <c r="D34" s="6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26.25" x14ac:dyDescent="0.4">
      <c r="A35" s="12"/>
      <c r="B35" s="12"/>
      <c r="C35" s="64"/>
      <c r="D35" s="6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s="12" customFormat="1" ht="26.25" x14ac:dyDescent="0.4">
      <c r="C36" s="64"/>
      <c r="D36" s="64"/>
    </row>
    <row r="37" spans="1:28" s="12" customFormat="1" x14ac:dyDescent="0.25">
      <c r="K37" s="13"/>
      <c r="L37" s="14"/>
      <c r="M37" s="14"/>
    </row>
    <row r="38" spans="1:28" s="12" customFormat="1" x14ac:dyDescent="0.25">
      <c r="K38" s="13"/>
      <c r="L38" s="14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s="12" customFormat="1" x14ac:dyDescent="0.25"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s="12" customFormat="1" x14ac:dyDescent="0.25">
      <c r="K40" s="13"/>
      <c r="L40" s="14"/>
      <c r="M40" s="14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s="12" customFormat="1" x14ac:dyDescent="0.25">
      <c r="K41" s="13"/>
      <c r="L41" s="14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s="12" customFormat="1" x14ac:dyDescent="0.25">
      <c r="K42" s="13"/>
      <c r="L42" s="14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s="12" customFormat="1" x14ac:dyDescent="0.25">
      <c r="K43" s="13"/>
      <c r="L43" s="14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s="12" customFormat="1" x14ac:dyDescent="0.25">
      <c r="K44" s="13"/>
      <c r="L44" s="14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s="12" customFormat="1" x14ac:dyDescent="0.25">
      <c r="K45" s="13"/>
      <c r="L45" s="14"/>
      <c r="M45" s="14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s="12" customFormat="1" x14ac:dyDescent="0.25">
      <c r="K46" s="13"/>
      <c r="L46" s="14"/>
      <c r="M46" s="14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s="12" customFormat="1" x14ac:dyDescent="0.25">
      <c r="K47" s="13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s="12" customFormat="1" x14ac:dyDescent="0.25">
      <c r="K48" s="13"/>
      <c r="L48" s="14"/>
      <c r="M48" s="14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1:28" s="12" customFormat="1" x14ac:dyDescent="0.25">
      <c r="K49" s="13"/>
      <c r="L49" s="14"/>
      <c r="M49" s="14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1:28" s="12" customFormat="1" x14ac:dyDescent="0.25">
      <c r="K50" s="13"/>
      <c r="L50" s="14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1:28" s="12" customFormat="1" x14ac:dyDescent="0.25">
      <c r="K51" s="13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1:28" s="12" customFormat="1" x14ac:dyDescent="0.25">
      <c r="K52" s="13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1:28" s="12" customFormat="1" x14ac:dyDescent="0.25">
      <c r="K53" s="13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1:28" s="12" customFormat="1" x14ac:dyDescent="0.25">
      <c r="K54" s="13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1:28" s="12" customFormat="1" x14ac:dyDescent="0.25">
      <c r="K55" s="13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1:28" s="12" customFormat="1" x14ac:dyDescent="0.25">
      <c r="K56" s="13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1:28" s="12" customFormat="1" x14ac:dyDescent="0.25">
      <c r="K57" s="13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1:28" s="12" customFormat="1" x14ac:dyDescent="0.25">
      <c r="K58" s="13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1:28" s="12" customFormat="1" x14ac:dyDescent="0.25">
      <c r="K59" s="13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1:28" s="12" customFormat="1" x14ac:dyDescent="0.25">
      <c r="K60" s="13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1:28" s="12" customFormat="1" x14ac:dyDescent="0.25">
      <c r="K61" s="13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1:28" s="12" customFormat="1" x14ac:dyDescent="0.25">
      <c r="K62" s="13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1:28" s="12" customFormat="1" x14ac:dyDescent="0.25">
      <c r="K63" s="13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1:28" s="12" customFormat="1" x14ac:dyDescent="0.25">
      <c r="K64" s="13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1:28" s="12" customFormat="1" x14ac:dyDescent="0.25">
      <c r="K65" s="13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1:28" s="12" customFormat="1" x14ac:dyDescent="0.25">
      <c r="K66" s="13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1:28" s="12" customFormat="1" x14ac:dyDescent="0.25">
      <c r="K67" s="13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1:28" s="12" customFormat="1" x14ac:dyDescent="0.25">
      <c r="K68" s="13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1:28" s="12" customFormat="1" x14ac:dyDescent="0.25">
      <c r="K69" s="13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1:28" s="12" customFormat="1" x14ac:dyDescent="0.25">
      <c r="K70" s="13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1:28" s="12" customFormat="1" x14ac:dyDescent="0.25">
      <c r="K71" s="13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1:28" s="12" customFormat="1" x14ac:dyDescent="0.25">
      <c r="K72" s="13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1:28" s="12" customFormat="1" x14ac:dyDescent="0.25">
      <c r="K73" s="13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1:28" s="12" customFormat="1" x14ac:dyDescent="0.25">
      <c r="K74" s="13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1:28" s="12" customFormat="1" x14ac:dyDescent="0.25">
      <c r="K75" s="13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1:28" s="12" customFormat="1" x14ac:dyDescent="0.25">
      <c r="K76" s="13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25">
      <c r="K370" s="13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25">
      <c r="K371" s="13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25">
      <c r="K372" s="13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25">
      <c r="K373" s="13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25">
      <c r="K374" s="13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25">
      <c r="K375" s="13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25">
      <c r="K376" s="13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25">
      <c r="K377" s="13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25">
      <c r="K378" s="13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25">
      <c r="K379" s="13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25">
      <c r="K380" s="13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25">
      <c r="K381" s="13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25">
      <c r="K382" s="13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25">
      <c r="K383" s="13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25">
      <c r="K384" s="13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25">
      <c r="K385" s="13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25">
      <c r="K386" s="13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25">
      <c r="K387" s="13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25">
      <c r="K388" s="13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25">
      <c r="K389" s="13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25">
      <c r="K390" s="13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25">
      <c r="K391" s="13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25">
      <c r="K392" s="13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25">
      <c r="K393" s="13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25">
      <c r="K394" s="13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25">
      <c r="K395" s="13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25">
      <c r="K396" s="13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25">
      <c r="K397" s="13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25">
      <c r="K398" s="13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25">
      <c r="K399" s="13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25">
      <c r="K400" s="13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25">
      <c r="K401" s="13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25">
      <c r="K402" s="13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25">
      <c r="K403" s="13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25">
      <c r="K404" s="13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25">
      <c r="K405" s="13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25">
      <c r="K406" s="13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25">
      <c r="K407" s="13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25">
      <c r="K408" s="13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25">
      <c r="K409" s="13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25">
      <c r="K410" s="13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25">
      <c r="K411" s="13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25">
      <c r="K412" s="13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25">
      <c r="K413" s="13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25">
      <c r="K414" s="13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25">
      <c r="K415" s="13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25">
      <c r="K416" s="13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25">
      <c r="K417" s="13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25">
      <c r="K418" s="13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25">
      <c r="K419" s="13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25">
      <c r="K420" s="13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25">
      <c r="K421" s="13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25">
      <c r="K422" s="13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25">
      <c r="K423" s="13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25">
      <c r="K424" s="13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25">
      <c r="K425" s="13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25">
      <c r="K426" s="13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25">
      <c r="K427" s="13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25">
      <c r="K428" s="13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25">
      <c r="K429" s="13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25">
      <c r="K430" s="13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25">
      <c r="K431" s="13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1:28" s="12" customFormat="1" x14ac:dyDescent="0.25">
      <c r="K432" s="13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1:28" s="12" customFormat="1" x14ac:dyDescent="0.25">
      <c r="K433" s="13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1:28" s="12" customFormat="1" x14ac:dyDescent="0.25">
      <c r="K434" s="13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1:28" s="12" customFormat="1" x14ac:dyDescent="0.25">
      <c r="K435" s="13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1:28" s="12" customFormat="1" x14ac:dyDescent="0.25">
      <c r="K436" s="13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1:28" s="12" customFormat="1" x14ac:dyDescent="0.25">
      <c r="K437" s="13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1:28" s="12" customFormat="1" x14ac:dyDescent="0.25">
      <c r="K438" s="13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1:28" s="12" customFormat="1" x14ac:dyDescent="0.25">
      <c r="K439" s="13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1:28" s="12" customFormat="1" x14ac:dyDescent="0.25">
      <c r="K440" s="13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1:28" s="12" customFormat="1" x14ac:dyDescent="0.25">
      <c r="K441" s="13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1:28" s="12" customFormat="1" x14ac:dyDescent="0.25">
      <c r="K442" s="13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1:28" s="12" customFormat="1" x14ac:dyDescent="0.25">
      <c r="K443" s="13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1:28" s="12" customFormat="1" x14ac:dyDescent="0.25">
      <c r="K444" s="13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1:28" s="12" customFormat="1" x14ac:dyDescent="0.25">
      <c r="K445" s="13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1:28" s="12" customFormat="1" x14ac:dyDescent="0.25">
      <c r="K446" s="13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1:28" s="12" customFormat="1" x14ac:dyDescent="0.25">
      <c r="K447" s="13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1:28" s="12" customFormat="1" x14ac:dyDescent="0.25">
      <c r="K448" s="13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1:28" s="12" customFormat="1" x14ac:dyDescent="0.25">
      <c r="K449" s="13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1:28" s="12" customFormat="1" x14ac:dyDescent="0.25">
      <c r="K450" s="13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1:28" s="12" customFormat="1" x14ac:dyDescent="0.25">
      <c r="K451" s="13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1:28" s="12" customFormat="1" x14ac:dyDescent="0.25">
      <c r="K452" s="13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1:28" s="12" customFormat="1" x14ac:dyDescent="0.25">
      <c r="K453" s="13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1:28" s="12" customFormat="1" x14ac:dyDescent="0.25">
      <c r="K454" s="13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1:28" s="12" customFormat="1" x14ac:dyDescent="0.25">
      <c r="K455" s="13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1:28" s="12" customFormat="1" x14ac:dyDescent="0.25">
      <c r="K456" s="13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1:28" s="12" customFormat="1" x14ac:dyDescent="0.25">
      <c r="K457" s="13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1:28" s="12" customFormat="1" x14ac:dyDescent="0.25">
      <c r="K458" s="13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1:28" s="12" customFormat="1" x14ac:dyDescent="0.25">
      <c r="K459" s="13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1:28" s="12" customFormat="1" x14ac:dyDescent="0.25">
      <c r="K460" s="13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1:28" s="12" customFormat="1" x14ac:dyDescent="0.25">
      <c r="K461" s="13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1:28" s="12" customFormat="1" x14ac:dyDescent="0.25">
      <c r="K462" s="13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1:28" s="12" customFormat="1" x14ac:dyDescent="0.25">
      <c r="K463" s="13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1:28" s="12" customFormat="1" x14ac:dyDescent="0.25">
      <c r="K464" s="13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1:28" s="12" customFormat="1" x14ac:dyDescent="0.25">
      <c r="K465" s="13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1:28" s="12" customFormat="1" x14ac:dyDescent="0.25">
      <c r="K466" s="13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1:28" s="12" customFormat="1" x14ac:dyDescent="0.25">
      <c r="K467" s="13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1:28" s="12" customFormat="1" x14ac:dyDescent="0.25">
      <c r="K468" s="13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1:28" s="12" customFormat="1" x14ac:dyDescent="0.25">
      <c r="K469" s="13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1:28" s="12" customFormat="1" x14ac:dyDescent="0.25">
      <c r="K470" s="13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1:28" s="12" customFormat="1" x14ac:dyDescent="0.25">
      <c r="K471" s="13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1:28" s="12" customFormat="1" x14ac:dyDescent="0.25">
      <c r="K472" s="13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1:28" s="12" customFormat="1" x14ac:dyDescent="0.25">
      <c r="K473" s="13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1:28" s="12" customFormat="1" x14ac:dyDescent="0.25">
      <c r="K474" s="13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1:28" s="12" customFormat="1" x14ac:dyDescent="0.25">
      <c r="K475" s="13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1:28" s="12" customFormat="1" x14ac:dyDescent="0.25">
      <c r="K476" s="13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1:28" s="12" customFormat="1" x14ac:dyDescent="0.25">
      <c r="K477" s="13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1:28" s="12" customFormat="1" x14ac:dyDescent="0.25">
      <c r="K478" s="13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1:28" s="12" customFormat="1" x14ac:dyDescent="0.25">
      <c r="K479" s="13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1:28" s="12" customFormat="1" x14ac:dyDescent="0.25">
      <c r="K480" s="13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1:28" s="12" customFormat="1" x14ac:dyDescent="0.25">
      <c r="K481" s="13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1:28" s="12" customFormat="1" x14ac:dyDescent="0.25">
      <c r="K482" s="13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1:28" s="12" customFormat="1" x14ac:dyDescent="0.25">
      <c r="K483" s="13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1:28" s="12" customFormat="1" x14ac:dyDescent="0.25">
      <c r="K484" s="13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1:28" s="12" customFormat="1" x14ac:dyDescent="0.25">
      <c r="K485" s="13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1:28" s="12" customFormat="1" x14ac:dyDescent="0.25">
      <c r="K486" s="13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1:28" s="12" customFormat="1" x14ac:dyDescent="0.25">
      <c r="K487" s="13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1:28" s="12" customFormat="1" x14ac:dyDescent="0.25">
      <c r="K488" s="13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1:28" s="12" customFormat="1" x14ac:dyDescent="0.25">
      <c r="K489" s="13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1:28" s="12" customFormat="1" x14ac:dyDescent="0.25">
      <c r="K490" s="13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1:28" s="12" customFormat="1" x14ac:dyDescent="0.25">
      <c r="K491" s="13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1:28" s="12" customFormat="1" x14ac:dyDescent="0.25">
      <c r="K492" s="13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1:28" s="12" customFormat="1" x14ac:dyDescent="0.25">
      <c r="K493" s="13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1:28" s="12" customFormat="1" x14ac:dyDescent="0.25">
      <c r="K494" s="13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1:28" s="12" customFormat="1" x14ac:dyDescent="0.25">
      <c r="K495" s="13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1:28" s="12" customFormat="1" x14ac:dyDescent="0.25">
      <c r="K496" s="13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1:28" s="12" customFormat="1" x14ac:dyDescent="0.25">
      <c r="K497" s="13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1:28" s="12" customFormat="1" x14ac:dyDescent="0.25">
      <c r="K498" s="13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1:28" s="12" customFormat="1" x14ac:dyDescent="0.25">
      <c r="K499" s="13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1:28" s="12" customFormat="1" x14ac:dyDescent="0.25">
      <c r="K500" s="13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1:28" s="12" customFormat="1" x14ac:dyDescent="0.25">
      <c r="K501" s="13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1:28" s="12" customFormat="1" x14ac:dyDescent="0.25">
      <c r="K502" s="13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1:28" s="12" customFormat="1" x14ac:dyDescent="0.25">
      <c r="K503" s="13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1:28" s="12" customFormat="1" x14ac:dyDescent="0.25">
      <c r="K504" s="13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1:28" s="12" customFormat="1" x14ac:dyDescent="0.25">
      <c r="K505" s="13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1:28" s="12" customFormat="1" x14ac:dyDescent="0.25">
      <c r="K506" s="13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1:28" s="12" customFormat="1" x14ac:dyDescent="0.25">
      <c r="K507" s="13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1:28" s="12" customFormat="1" x14ac:dyDescent="0.25">
      <c r="K508" s="13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1:28" s="12" customFormat="1" x14ac:dyDescent="0.25">
      <c r="K509" s="13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1:28" s="12" customFormat="1" x14ac:dyDescent="0.25">
      <c r="K510" s="13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1:28" s="12" customFormat="1" x14ac:dyDescent="0.25">
      <c r="K511" s="13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1:28" s="12" customFormat="1" x14ac:dyDescent="0.25">
      <c r="K512" s="13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1:28" s="12" customFormat="1" x14ac:dyDescent="0.25">
      <c r="K513" s="13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1:28" s="12" customFormat="1" x14ac:dyDescent="0.25">
      <c r="K514" s="13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1:28" s="12" customFormat="1" x14ac:dyDescent="0.25">
      <c r="K515" s="13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1:28" s="12" customFormat="1" x14ac:dyDescent="0.25">
      <c r="K516" s="13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1:28" s="12" customFormat="1" x14ac:dyDescent="0.25">
      <c r="K517" s="13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1:28" s="12" customFormat="1" x14ac:dyDescent="0.25">
      <c r="K518" s="13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1:28" s="12" customFormat="1" x14ac:dyDescent="0.25">
      <c r="K519" s="13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1:28" s="12" customFormat="1" x14ac:dyDescent="0.25">
      <c r="K520" s="13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1:28" s="12" customFormat="1" x14ac:dyDescent="0.25">
      <c r="K521" s="13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1:28" s="12" customFormat="1" x14ac:dyDescent="0.25">
      <c r="K522" s="13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1:28" s="12" customFormat="1" x14ac:dyDescent="0.25">
      <c r="K523" s="13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1:28" s="12" customFormat="1" x14ac:dyDescent="0.25">
      <c r="K524" s="13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1:28" s="12" customFormat="1" x14ac:dyDescent="0.25">
      <c r="K525" s="13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1:28" s="12" customFormat="1" x14ac:dyDescent="0.25">
      <c r="K526" s="13"/>
      <c r="L526" s="14"/>
      <c r="M526" s="1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1:28" s="12" customFormat="1" x14ac:dyDescent="0.25">
      <c r="K527" s="13"/>
      <c r="L527" s="14"/>
      <c r="M527" s="1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1:28" s="12" customFormat="1" x14ac:dyDescent="0.25">
      <c r="K528" s="13"/>
      <c r="L528" s="14"/>
      <c r="M528" s="1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1:28" s="12" customFormat="1" x14ac:dyDescent="0.25">
      <c r="K529" s="13"/>
      <c r="L529" s="14"/>
      <c r="M529" s="1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1:28" s="12" customFormat="1" x14ac:dyDescent="0.25">
      <c r="K530" s="13"/>
      <c r="L530" s="14"/>
      <c r="M530" s="1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1:28" s="12" customFormat="1" x14ac:dyDescent="0.25">
      <c r="K531" s="13"/>
      <c r="L531" s="14"/>
      <c r="M531" s="1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1:28" s="12" customFormat="1" x14ac:dyDescent="0.25">
      <c r="K532" s="13"/>
      <c r="L532" s="14"/>
      <c r="M532" s="1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1:28" s="12" customFormat="1" x14ac:dyDescent="0.25">
      <c r="K533" s="13"/>
      <c r="L533" s="14"/>
      <c r="M533" s="1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1:28" s="12" customFormat="1" x14ac:dyDescent="0.25">
      <c r="K534" s="13"/>
      <c r="L534" s="14"/>
      <c r="M534" s="1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1:28" s="12" customFormat="1" x14ac:dyDescent="0.25">
      <c r="K535" s="13"/>
      <c r="L535" s="14"/>
      <c r="M535" s="1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1:28" s="12" customFormat="1" x14ac:dyDescent="0.25">
      <c r="K536" s="13"/>
      <c r="L536" s="14"/>
      <c r="M536" s="1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1:28" s="12" customFormat="1" x14ac:dyDescent="0.25">
      <c r="K537" s="13"/>
      <c r="L537" s="14"/>
      <c r="M537" s="1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1:28" s="12" customFormat="1" x14ac:dyDescent="0.25">
      <c r="K538" s="13"/>
      <c r="L538" s="14"/>
      <c r="M538" s="1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1:28" s="12" customFormat="1" x14ac:dyDescent="0.25">
      <c r="K539" s="13"/>
      <c r="L539" s="14"/>
      <c r="M539" s="1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1:28" s="12" customFormat="1" x14ac:dyDescent="0.25">
      <c r="K540" s="13"/>
      <c r="L540" s="14"/>
      <c r="M540" s="1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1:28" s="12" customFormat="1" x14ac:dyDescent="0.25">
      <c r="K541" s="13"/>
      <c r="L541" s="14"/>
      <c r="M541" s="1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1:28" s="12" customFormat="1" x14ac:dyDescent="0.25">
      <c r="K542" s="13"/>
      <c r="L542" s="14"/>
      <c r="M542" s="1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1:28" s="12" customFormat="1" x14ac:dyDescent="0.25">
      <c r="K543" s="13"/>
      <c r="L543" s="14"/>
      <c r="M543" s="1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1:28" s="12" customFormat="1" x14ac:dyDescent="0.25">
      <c r="K544" s="13"/>
      <c r="L544" s="14"/>
      <c r="M544" s="1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1:28" s="12" customFormat="1" x14ac:dyDescent="0.25">
      <c r="K545" s="13"/>
      <c r="L545" s="14"/>
      <c r="M545" s="1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1:28" s="12" customFormat="1" x14ac:dyDescent="0.25">
      <c r="K546" s="13"/>
      <c r="L546" s="14"/>
      <c r="M546" s="1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1:28" s="12" customFormat="1" x14ac:dyDescent="0.25">
      <c r="K547" s="13"/>
      <c r="L547" s="14"/>
      <c r="M547" s="1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1:28" s="12" customFormat="1" x14ac:dyDescent="0.25">
      <c r="K548" s="13"/>
      <c r="L548" s="14"/>
      <c r="M548" s="1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1:28" s="12" customFormat="1" x14ac:dyDescent="0.25">
      <c r="K549" s="13"/>
      <c r="L549" s="14"/>
      <c r="M549" s="1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1:28" s="12" customFormat="1" x14ac:dyDescent="0.25">
      <c r="K550" s="13"/>
      <c r="L550" s="14"/>
      <c r="M550" s="1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1:28" s="12" customFormat="1" x14ac:dyDescent="0.25">
      <c r="K551" s="13"/>
      <c r="L551" s="14"/>
      <c r="M551" s="1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1:28" s="12" customFormat="1" x14ac:dyDescent="0.25">
      <c r="K552" s="13"/>
      <c r="L552" s="14"/>
      <c r="M552" s="1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1:28" s="12" customFormat="1" x14ac:dyDescent="0.25">
      <c r="K553" s="13"/>
      <c r="L553" s="14"/>
      <c r="M553" s="1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1:28" s="12" customFormat="1" x14ac:dyDescent="0.25">
      <c r="K554" s="13"/>
      <c r="L554" s="14"/>
      <c r="M554" s="1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1:28" s="12" customFormat="1" x14ac:dyDescent="0.25">
      <c r="K555" s="13"/>
      <c r="L555" s="14"/>
      <c r="M555" s="1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1:28" s="12" customFormat="1" x14ac:dyDescent="0.25">
      <c r="K556" s="13"/>
      <c r="L556" s="14"/>
      <c r="M556" s="1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1:28" s="12" customFormat="1" x14ac:dyDescent="0.25">
      <c r="K557" s="13"/>
      <c r="L557" s="14"/>
      <c r="M557" s="1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1:28" s="12" customFormat="1" x14ac:dyDescent="0.25">
      <c r="K558" s="13"/>
      <c r="L558" s="14"/>
      <c r="M558" s="1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1:28" s="12" customFormat="1" x14ac:dyDescent="0.25">
      <c r="K559" s="13"/>
      <c r="L559" s="14"/>
      <c r="M559" s="1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1:28" s="12" customFormat="1" x14ac:dyDescent="0.25">
      <c r="K560" s="13"/>
      <c r="L560" s="14"/>
      <c r="M560" s="1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1:28" s="12" customFormat="1" x14ac:dyDescent="0.25">
      <c r="K561" s="13"/>
      <c r="L561" s="14"/>
      <c r="M561" s="1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1:28" s="12" customFormat="1" x14ac:dyDescent="0.25">
      <c r="K562" s="13"/>
      <c r="L562" s="14"/>
      <c r="M562" s="1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1:28" s="12" customFormat="1" x14ac:dyDescent="0.25">
      <c r="K563" s="13"/>
      <c r="L563" s="14"/>
      <c r="M563" s="1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1:28" s="12" customFormat="1" x14ac:dyDescent="0.25">
      <c r="K564" s="13"/>
      <c r="L564" s="14"/>
      <c r="M564" s="1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1:28" s="12" customFormat="1" x14ac:dyDescent="0.25">
      <c r="K565" s="13"/>
      <c r="L565" s="14"/>
      <c r="M565" s="1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1:28" s="12" customFormat="1" x14ac:dyDescent="0.25">
      <c r="K566" s="13"/>
      <c r="L566" s="14"/>
      <c r="M566" s="1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1:28" s="12" customFormat="1" x14ac:dyDescent="0.25">
      <c r="K567" s="13"/>
      <c r="L567" s="14"/>
      <c r="M567" s="1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1:28" s="12" customFormat="1" x14ac:dyDescent="0.25">
      <c r="K568" s="13"/>
      <c r="L568" s="14"/>
      <c r="M568" s="1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1:28" s="12" customFormat="1" x14ac:dyDescent="0.25">
      <c r="K569" s="13"/>
      <c r="L569" s="14"/>
      <c r="M569" s="1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1:28" s="12" customFormat="1" x14ac:dyDescent="0.25">
      <c r="K570" s="13"/>
      <c r="L570" s="14"/>
      <c r="M570" s="1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1:28" s="12" customFormat="1" x14ac:dyDescent="0.25">
      <c r="K571" s="13"/>
      <c r="L571" s="14"/>
      <c r="M571" s="1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1:28" s="12" customFormat="1" x14ac:dyDescent="0.25">
      <c r="K572" s="13"/>
      <c r="L572" s="14"/>
      <c r="M572" s="1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1:28" s="12" customFormat="1" x14ac:dyDescent="0.25">
      <c r="K573" s="13"/>
      <c r="L573" s="14"/>
      <c r="M573" s="1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1:28" s="12" customFormat="1" x14ac:dyDescent="0.25">
      <c r="K574" s="13"/>
      <c r="L574" s="14"/>
      <c r="M574" s="1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1:28" s="12" customFormat="1" x14ac:dyDescent="0.25">
      <c r="K575" s="13"/>
      <c r="L575" s="14"/>
      <c r="M575" s="1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1:28" s="12" customFormat="1" x14ac:dyDescent="0.25">
      <c r="K576" s="13"/>
      <c r="L576" s="14"/>
      <c r="M576" s="1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1:28" s="12" customFormat="1" x14ac:dyDescent="0.25">
      <c r="K577" s="13"/>
      <c r="L577" s="14"/>
      <c r="M577" s="1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1:28" s="12" customFormat="1" x14ac:dyDescent="0.25">
      <c r="K578" s="13"/>
      <c r="L578" s="14"/>
      <c r="M578" s="1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1:28" s="12" customFormat="1" x14ac:dyDescent="0.25">
      <c r="K579" s="13"/>
      <c r="L579" s="14"/>
      <c r="M579" s="1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1:28" s="12" customFormat="1" x14ac:dyDescent="0.25">
      <c r="K580" s="13"/>
      <c r="L580" s="14"/>
      <c r="M580" s="1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1:28" s="12" customFormat="1" x14ac:dyDescent="0.25">
      <c r="K581" s="13"/>
      <c r="L581" s="14"/>
      <c r="M581" s="1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1:28" s="12" customFormat="1" x14ac:dyDescent="0.25">
      <c r="K582" s="13"/>
      <c r="L582" s="14"/>
      <c r="M582" s="1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1:28" s="12" customFormat="1" x14ac:dyDescent="0.25">
      <c r="K583" s="13"/>
      <c r="L583" s="14"/>
      <c r="M583" s="1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1:28" s="12" customFormat="1" x14ac:dyDescent="0.25">
      <c r="K584" s="13"/>
      <c r="L584" s="14"/>
      <c r="M584" s="1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1:28" s="12" customFormat="1" x14ac:dyDescent="0.25">
      <c r="K585" s="13"/>
      <c r="L585" s="14"/>
      <c r="M585" s="1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1:28" s="12" customFormat="1" x14ac:dyDescent="0.25">
      <c r="K586" s="13"/>
      <c r="L586" s="14"/>
      <c r="M586" s="1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1:28" s="12" customFormat="1" x14ac:dyDescent="0.25">
      <c r="K587" s="13"/>
      <c r="L587" s="14"/>
      <c r="M587" s="1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1:28" s="12" customFormat="1" x14ac:dyDescent="0.25">
      <c r="K588" s="13"/>
      <c r="L588" s="14"/>
      <c r="M588" s="1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1:28" s="12" customFormat="1" x14ac:dyDescent="0.25">
      <c r="K589" s="13"/>
      <c r="L589" s="14"/>
      <c r="M589" s="1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1:28" s="12" customFormat="1" x14ac:dyDescent="0.25">
      <c r="K590" s="13"/>
      <c r="L590" s="14"/>
      <c r="M590" s="1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1:28" s="12" customFormat="1" x14ac:dyDescent="0.25">
      <c r="K591" s="13"/>
      <c r="L591" s="14"/>
      <c r="M591" s="1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1:28" s="12" customFormat="1" x14ac:dyDescent="0.25">
      <c r="K592" s="13"/>
      <c r="L592" s="14"/>
      <c r="M592" s="1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1:28" s="12" customFormat="1" x14ac:dyDescent="0.25">
      <c r="K593" s="13"/>
      <c r="L593" s="14"/>
      <c r="M593" s="1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1:28" s="12" customFormat="1" x14ac:dyDescent="0.25">
      <c r="K594" s="13"/>
      <c r="L594" s="14"/>
      <c r="M594" s="1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1:28" s="12" customFormat="1" x14ac:dyDescent="0.25">
      <c r="K595" s="13"/>
      <c r="L595" s="14"/>
      <c r="M595" s="1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1:28" s="12" customFormat="1" x14ac:dyDescent="0.25">
      <c r="K596" s="13"/>
      <c r="L596" s="14"/>
      <c r="M596" s="1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1:28" s="12" customFormat="1" x14ac:dyDescent="0.25">
      <c r="K597" s="13"/>
      <c r="L597" s="14"/>
      <c r="M597" s="1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1:28" s="12" customFormat="1" x14ac:dyDescent="0.25">
      <c r="K598" s="13"/>
      <c r="L598" s="14"/>
      <c r="M598" s="1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1:28" s="12" customFormat="1" x14ac:dyDescent="0.25">
      <c r="K599" s="13"/>
      <c r="L599" s="14"/>
      <c r="M599" s="1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1:28" s="12" customFormat="1" x14ac:dyDescent="0.25">
      <c r="K600" s="13"/>
      <c r="L600" s="14"/>
      <c r="M600" s="1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1:28" s="12" customFormat="1" x14ac:dyDescent="0.25">
      <c r="K601" s="13"/>
      <c r="L601" s="14"/>
      <c r="M601" s="1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1:28" s="12" customFormat="1" x14ac:dyDescent="0.25">
      <c r="K602" s="13"/>
      <c r="L602" s="14"/>
      <c r="M602" s="1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1:28" s="12" customFormat="1" x14ac:dyDescent="0.25">
      <c r="K603" s="13"/>
      <c r="L603" s="14"/>
      <c r="M603" s="1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1:28" s="12" customFormat="1" x14ac:dyDescent="0.25">
      <c r="K604" s="13"/>
      <c r="L604" s="14"/>
      <c r="M604" s="1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1:28" s="12" customFormat="1" x14ac:dyDescent="0.25">
      <c r="K605" s="13"/>
      <c r="L605" s="14"/>
      <c r="M605" s="1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1:28" s="12" customFormat="1" x14ac:dyDescent="0.25">
      <c r="K606" s="13"/>
      <c r="L606" s="14"/>
      <c r="M606" s="1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1:28" s="12" customFormat="1" x14ac:dyDescent="0.25">
      <c r="K607" s="13"/>
      <c r="L607" s="14"/>
      <c r="M607" s="1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1:28" s="12" customFormat="1" x14ac:dyDescent="0.25">
      <c r="K608" s="13"/>
      <c r="L608" s="14"/>
      <c r="M608" s="1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1:28" s="12" customFormat="1" x14ac:dyDescent="0.25">
      <c r="K609" s="13"/>
      <c r="L609" s="14"/>
      <c r="M609" s="1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1:28" s="12" customFormat="1" x14ac:dyDescent="0.25">
      <c r="K610" s="13"/>
      <c r="L610" s="14"/>
      <c r="M610" s="1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1:28" s="12" customFormat="1" x14ac:dyDescent="0.25">
      <c r="K611" s="13"/>
      <c r="L611" s="14"/>
      <c r="M611" s="1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1:28" s="12" customFormat="1" x14ac:dyDescent="0.25">
      <c r="K612" s="13"/>
      <c r="L612" s="14"/>
      <c r="M612" s="1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1:28" s="12" customFormat="1" x14ac:dyDescent="0.25">
      <c r="K613" s="13"/>
      <c r="L613" s="14"/>
      <c r="M613" s="1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1:28" s="12" customFormat="1" x14ac:dyDescent="0.25">
      <c r="K614" s="13"/>
      <c r="L614" s="14"/>
      <c r="M614" s="1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1:28" s="12" customFormat="1" x14ac:dyDescent="0.25">
      <c r="K615" s="13"/>
      <c r="L615" s="14"/>
      <c r="M615" s="1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1:28" s="12" customFormat="1" x14ac:dyDescent="0.25">
      <c r="K616" s="13"/>
      <c r="L616" s="14"/>
      <c r="M616" s="1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1:28" s="12" customFormat="1" x14ac:dyDescent="0.25">
      <c r="K617" s="13"/>
      <c r="L617" s="14"/>
      <c r="M617" s="1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1:28" s="12" customFormat="1" x14ac:dyDescent="0.25">
      <c r="K618" s="13"/>
      <c r="L618" s="14"/>
      <c r="M618" s="1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1:28" s="12" customFormat="1" x14ac:dyDescent="0.25">
      <c r="K619" s="13"/>
      <c r="L619" s="14"/>
      <c r="M619" s="1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1:28" s="12" customFormat="1" x14ac:dyDescent="0.25">
      <c r="K620" s="13"/>
      <c r="L620" s="14"/>
      <c r="M620" s="1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1:28" s="12" customFormat="1" x14ac:dyDescent="0.25">
      <c r="K621" s="13"/>
      <c r="L621" s="14"/>
      <c r="M621" s="1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1:28" s="12" customFormat="1" x14ac:dyDescent="0.25">
      <c r="K622" s="13"/>
      <c r="L622" s="14"/>
      <c r="M622" s="1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1:28" s="12" customFormat="1" x14ac:dyDescent="0.25">
      <c r="K623" s="13"/>
      <c r="L623" s="14"/>
      <c r="M623" s="1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1:28" s="12" customFormat="1" x14ac:dyDescent="0.25">
      <c r="K624" s="13"/>
      <c r="L624" s="14"/>
      <c r="M624" s="1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1:28" s="12" customFormat="1" x14ac:dyDescent="0.25">
      <c r="K625" s="13"/>
      <c r="L625" s="14"/>
      <c r="M625" s="1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1:28" s="12" customFormat="1" x14ac:dyDescent="0.25">
      <c r="K626" s="13"/>
      <c r="L626" s="14"/>
      <c r="M626" s="1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1:28" s="12" customFormat="1" x14ac:dyDescent="0.25">
      <c r="K627" s="13"/>
      <c r="L627" s="14"/>
      <c r="M627" s="1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1:28" s="12" customFormat="1" x14ac:dyDescent="0.25">
      <c r="K628" s="13"/>
      <c r="L628" s="14"/>
      <c r="M628" s="1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1:28" s="12" customFormat="1" x14ac:dyDescent="0.25">
      <c r="K629" s="13"/>
      <c r="L629" s="14"/>
      <c r="M629" s="1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1:28" s="12" customFormat="1" x14ac:dyDescent="0.25">
      <c r="K630" s="13"/>
      <c r="L630" s="14"/>
      <c r="M630" s="1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1:28" s="12" customFormat="1" x14ac:dyDescent="0.25">
      <c r="K631" s="13"/>
      <c r="L631" s="14"/>
      <c r="M631" s="1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1:28" s="12" customFormat="1" x14ac:dyDescent="0.25">
      <c r="K632" s="13"/>
      <c r="L632" s="14"/>
      <c r="M632" s="1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1:28" s="12" customFormat="1" x14ac:dyDescent="0.25">
      <c r="K633" s="13"/>
      <c r="L633" s="14"/>
      <c r="M633" s="1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1:28" s="12" customFormat="1" x14ac:dyDescent="0.25">
      <c r="K634" s="13"/>
      <c r="L634" s="14"/>
      <c r="M634" s="1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1:28" s="12" customFormat="1" x14ac:dyDescent="0.25">
      <c r="K635" s="13"/>
      <c r="L635" s="14"/>
      <c r="M635" s="1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1:28" s="12" customFormat="1" x14ac:dyDescent="0.25">
      <c r="K636" s="13"/>
      <c r="L636" s="14"/>
      <c r="M636" s="1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1:28" s="12" customFormat="1" x14ac:dyDescent="0.25">
      <c r="K637" s="13"/>
      <c r="L637" s="14"/>
      <c r="M637" s="1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1:28" s="12" customFormat="1" x14ac:dyDescent="0.25">
      <c r="K638" s="13"/>
      <c r="L638" s="14"/>
      <c r="M638" s="14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1:28" s="12" customFormat="1" x14ac:dyDescent="0.25">
      <c r="K639" s="13"/>
      <c r="L639" s="14"/>
      <c r="M639" s="14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1:28" s="12" customFormat="1" x14ac:dyDescent="0.25">
      <c r="K640" s="13"/>
      <c r="L640" s="14"/>
      <c r="M640" s="14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1:28" s="12" customFormat="1" x14ac:dyDescent="0.25">
      <c r="K641" s="13"/>
      <c r="L641" s="14"/>
      <c r="M641" s="14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1:28" s="12" customFormat="1" x14ac:dyDescent="0.25">
      <c r="K642" s="13"/>
      <c r="L642" s="14"/>
      <c r="M642" s="14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1:28" s="12" customFormat="1" x14ac:dyDescent="0.25">
      <c r="K643" s="13"/>
      <c r="L643" s="14"/>
      <c r="M643" s="14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1:28" s="12" customFormat="1" x14ac:dyDescent="0.25">
      <c r="K644" s="13"/>
      <c r="L644" s="14"/>
      <c r="M644" s="14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1:28" s="12" customFormat="1" x14ac:dyDescent="0.25">
      <c r="K645" s="13"/>
      <c r="L645" s="14"/>
      <c r="M645" s="14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1:28" s="12" customFormat="1" x14ac:dyDescent="0.25">
      <c r="K646" s="13"/>
      <c r="L646" s="14"/>
      <c r="M646" s="14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1:28" s="12" customFormat="1" x14ac:dyDescent="0.25">
      <c r="K647" s="13"/>
      <c r="L647" s="14"/>
      <c r="M647" s="14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1:28" s="12" customFormat="1" x14ac:dyDescent="0.25">
      <c r="K648" s="13"/>
      <c r="L648" s="14"/>
      <c r="M648" s="14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1:28" s="12" customFormat="1" x14ac:dyDescent="0.25">
      <c r="K649" s="13"/>
      <c r="L649" s="14"/>
      <c r="M649" s="14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1:28" s="12" customFormat="1" x14ac:dyDescent="0.25">
      <c r="K650" s="13"/>
      <c r="L650" s="14"/>
      <c r="M650" s="14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1:28" s="12" customFormat="1" x14ac:dyDescent="0.25">
      <c r="K651" s="13"/>
      <c r="L651" s="14"/>
      <c r="M651" s="14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1:28" s="12" customFormat="1" x14ac:dyDescent="0.25">
      <c r="K652" s="13"/>
      <c r="L652" s="14"/>
      <c r="M652" s="14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1:28" s="12" customFormat="1" x14ac:dyDescent="0.25">
      <c r="K653" s="13"/>
      <c r="L653" s="14"/>
      <c r="M653" s="14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1:28" s="12" customFormat="1" x14ac:dyDescent="0.25">
      <c r="K654" s="13"/>
      <c r="L654" s="14"/>
      <c r="M654" s="14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1:28" s="12" customFormat="1" x14ac:dyDescent="0.25">
      <c r="K655" s="13"/>
      <c r="L655" s="14"/>
      <c r="M655" s="14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1:28" s="12" customFormat="1" x14ac:dyDescent="0.25">
      <c r="K656" s="13"/>
      <c r="L656" s="14"/>
      <c r="M656" s="14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1:28" s="12" customFormat="1" x14ac:dyDescent="0.25">
      <c r="K657" s="13"/>
      <c r="L657" s="14"/>
      <c r="M657" s="14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1:28" s="12" customFormat="1" x14ac:dyDescent="0.25">
      <c r="K658" s="13"/>
      <c r="L658" s="14"/>
      <c r="M658" s="14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1:28" s="12" customFormat="1" x14ac:dyDescent="0.25">
      <c r="K659" s="13"/>
      <c r="L659" s="14"/>
      <c r="M659" s="14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1:28" s="12" customFormat="1" x14ac:dyDescent="0.25">
      <c r="K660" s="13"/>
      <c r="L660" s="14"/>
      <c r="M660" s="14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1:28" s="12" customFormat="1" x14ac:dyDescent="0.25">
      <c r="K661" s="13"/>
      <c r="L661" s="14"/>
      <c r="M661" s="14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1:28" s="12" customFormat="1" x14ac:dyDescent="0.25">
      <c r="K662" s="13"/>
      <c r="L662" s="14"/>
      <c r="M662" s="14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1:28" s="12" customFormat="1" x14ac:dyDescent="0.25">
      <c r="K663" s="13"/>
      <c r="L663" s="14"/>
      <c r="M663" s="14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1:28" s="12" customFormat="1" x14ac:dyDescent="0.25">
      <c r="K664" s="13"/>
      <c r="L664" s="14"/>
      <c r="M664" s="14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1:28" s="12" customFormat="1" x14ac:dyDescent="0.25">
      <c r="K665" s="13"/>
      <c r="L665" s="14"/>
      <c r="M665" s="14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1:28" s="12" customFormat="1" x14ac:dyDescent="0.25">
      <c r="K666" s="13"/>
      <c r="L666" s="14"/>
      <c r="M666" s="14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1:28" s="12" customFormat="1" x14ac:dyDescent="0.25">
      <c r="K667" s="13"/>
      <c r="L667" s="14"/>
      <c r="M667" s="14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1:28" s="12" customFormat="1" x14ac:dyDescent="0.25">
      <c r="K668" s="13"/>
      <c r="L668" s="14"/>
      <c r="M668" s="14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1:28" s="12" customFormat="1" x14ac:dyDescent="0.25">
      <c r="K669" s="13"/>
      <c r="L669" s="14"/>
      <c r="M669" s="14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1:28" s="12" customFormat="1" x14ac:dyDescent="0.25">
      <c r="K670" s="13"/>
      <c r="L670" s="14"/>
      <c r="M670" s="14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1:28" s="12" customFormat="1" x14ac:dyDescent="0.25">
      <c r="K671" s="13"/>
      <c r="L671" s="14"/>
      <c r="M671" s="14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1:28" s="12" customFormat="1" x14ac:dyDescent="0.25">
      <c r="K672" s="13"/>
      <c r="L672" s="14"/>
      <c r="M672" s="14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1:28" s="12" customFormat="1" x14ac:dyDescent="0.25">
      <c r="K673" s="13"/>
      <c r="L673" s="14"/>
      <c r="M673" s="14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1:28" s="12" customFormat="1" x14ac:dyDescent="0.25">
      <c r="K674" s="13"/>
      <c r="L674" s="14"/>
      <c r="M674" s="14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1:28" s="12" customFormat="1" x14ac:dyDescent="0.25">
      <c r="K675" s="13"/>
      <c r="L675" s="14"/>
      <c r="M675" s="14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1:28" s="12" customFormat="1" x14ac:dyDescent="0.25">
      <c r="K676" s="13"/>
      <c r="L676" s="14"/>
      <c r="M676" s="14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1:28" s="12" customFormat="1" x14ac:dyDescent="0.25">
      <c r="K677" s="13"/>
      <c r="L677" s="14"/>
      <c r="M677" s="14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1:28" s="12" customFormat="1" x14ac:dyDescent="0.25">
      <c r="K678" s="13"/>
      <c r="L678" s="14"/>
      <c r="M678" s="14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1:28" s="12" customFormat="1" x14ac:dyDescent="0.25">
      <c r="K679" s="13"/>
      <c r="L679" s="14"/>
      <c r="M679" s="14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1:28" s="12" customFormat="1" x14ac:dyDescent="0.25">
      <c r="K680" s="13"/>
      <c r="L680" s="14"/>
      <c r="M680" s="14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1:28" s="12" customFormat="1" x14ac:dyDescent="0.25">
      <c r="K681" s="13"/>
      <c r="L681" s="14"/>
      <c r="M681" s="14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1:28" s="12" customFormat="1" x14ac:dyDescent="0.25">
      <c r="K682" s="13"/>
      <c r="L682" s="14"/>
      <c r="M682" s="14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1:28" s="12" customFormat="1" x14ac:dyDescent="0.25">
      <c r="K683" s="13"/>
      <c r="L683" s="14"/>
      <c r="M683" s="14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1:28" s="12" customFormat="1" x14ac:dyDescent="0.25">
      <c r="K684" s="13"/>
      <c r="L684" s="14"/>
      <c r="M684" s="14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1:28" s="12" customFormat="1" x14ac:dyDescent="0.25">
      <c r="K685" s="13"/>
      <c r="L685" s="14"/>
      <c r="M685" s="14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1:28" s="12" customFormat="1" x14ac:dyDescent="0.25">
      <c r="K686" s="13"/>
      <c r="L686" s="14"/>
      <c r="M686" s="1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1:28" s="12" customFormat="1" x14ac:dyDescent="0.25">
      <c r="K687" s="13"/>
      <c r="L687" s="14"/>
      <c r="M687" s="14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1:28" s="12" customFormat="1" x14ac:dyDescent="0.25">
      <c r="K688" s="13"/>
      <c r="L688" s="14"/>
      <c r="M688" s="14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1:28" s="12" customFormat="1" x14ac:dyDescent="0.25">
      <c r="K689" s="13"/>
      <c r="L689" s="14"/>
      <c r="M689" s="14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1:28" s="12" customFormat="1" x14ac:dyDescent="0.25">
      <c r="K690" s="13"/>
      <c r="L690" s="14"/>
      <c r="M690" s="14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1:28" s="12" customFormat="1" x14ac:dyDescent="0.25">
      <c r="K691" s="13"/>
      <c r="L691" s="14"/>
      <c r="M691" s="1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1:28" s="12" customFormat="1" x14ac:dyDescent="0.25">
      <c r="K692" s="13"/>
      <c r="L692" s="14"/>
      <c r="M692" s="14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1:28" s="12" customFormat="1" x14ac:dyDescent="0.25">
      <c r="K693" s="13"/>
      <c r="L693" s="14"/>
      <c r="M693" s="14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1:28" s="12" customFormat="1" x14ac:dyDescent="0.25">
      <c r="K694" s="13"/>
      <c r="L694" s="14"/>
      <c r="M694" s="14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1:28" s="12" customFormat="1" x14ac:dyDescent="0.25">
      <c r="K695" s="13"/>
      <c r="L695" s="14"/>
      <c r="M695" s="14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1:28" s="12" customFormat="1" x14ac:dyDescent="0.25">
      <c r="K696" s="13"/>
      <c r="L696" s="14"/>
      <c r="M696" s="1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1:28" s="12" customFormat="1" x14ac:dyDescent="0.25">
      <c r="K697" s="13"/>
      <c r="L697" s="14"/>
      <c r="M697" s="14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1:28" s="12" customFormat="1" x14ac:dyDescent="0.25">
      <c r="K698" s="13"/>
      <c r="L698" s="14"/>
      <c r="M698" s="14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1:28" s="12" customFormat="1" x14ac:dyDescent="0.25">
      <c r="K699" s="13"/>
      <c r="L699" s="14"/>
      <c r="M699" s="14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1:28" s="12" customFormat="1" x14ac:dyDescent="0.25">
      <c r="K700" s="13"/>
      <c r="L700" s="14"/>
      <c r="M700" s="14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1:28" s="12" customFormat="1" x14ac:dyDescent="0.25">
      <c r="K701" s="13"/>
      <c r="L701" s="14"/>
      <c r="M701" s="14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1:28" s="12" customFormat="1" x14ac:dyDescent="0.25">
      <c r="K702" s="13"/>
      <c r="L702" s="14"/>
      <c r="M702" s="14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1:28" s="12" customFormat="1" x14ac:dyDescent="0.25">
      <c r="K703" s="13"/>
      <c r="L703" s="14"/>
      <c r="M703" s="14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1:28" s="12" customFormat="1" x14ac:dyDescent="0.25">
      <c r="K704" s="13"/>
      <c r="L704" s="14"/>
      <c r="M704" s="14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1:28" s="12" customFormat="1" x14ac:dyDescent="0.25">
      <c r="K705" s="13"/>
      <c r="L705" s="14"/>
      <c r="M705" s="1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1:28" s="12" customFormat="1" x14ac:dyDescent="0.25">
      <c r="K706" s="13"/>
      <c r="L706" s="14"/>
      <c r="M706" s="14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1:28" s="12" customFormat="1" x14ac:dyDescent="0.25">
      <c r="K707" s="13"/>
      <c r="L707" s="14"/>
      <c r="M707" s="14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1:28" s="12" customFormat="1" x14ac:dyDescent="0.25">
      <c r="K708" s="13"/>
      <c r="L708" s="14"/>
      <c r="M708" s="14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1:28" s="12" customFormat="1" x14ac:dyDescent="0.25">
      <c r="K709" s="13"/>
      <c r="L709" s="14"/>
      <c r="M709" s="1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1:28" s="12" customFormat="1" x14ac:dyDescent="0.25">
      <c r="K710" s="13"/>
      <c r="L710" s="14"/>
      <c r="M710" s="14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1:28" s="12" customFormat="1" x14ac:dyDescent="0.25">
      <c r="K711" s="13"/>
      <c r="L711" s="14"/>
      <c r="M711" s="14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1:28" s="12" customFormat="1" x14ac:dyDescent="0.25">
      <c r="K712" s="13"/>
      <c r="L712" s="14"/>
      <c r="M712" s="14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1:28" s="12" customFormat="1" x14ac:dyDescent="0.25">
      <c r="K713" s="13"/>
      <c r="L713" s="14"/>
      <c r="M713" s="14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1:28" s="12" customFormat="1" x14ac:dyDescent="0.25">
      <c r="K714" s="13"/>
      <c r="L714" s="14"/>
      <c r="M714" s="14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1:28" s="12" customFormat="1" x14ac:dyDescent="0.25">
      <c r="K715" s="13"/>
      <c r="L715" s="14"/>
      <c r="M715" s="14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1:28" s="12" customFormat="1" x14ac:dyDescent="0.25">
      <c r="K716" s="13"/>
      <c r="L716" s="14"/>
      <c r="M716" s="14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1:28" s="12" customFormat="1" x14ac:dyDescent="0.25">
      <c r="K717" s="13"/>
      <c r="L717" s="14"/>
      <c r="M717" s="14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1:28" s="12" customFormat="1" x14ac:dyDescent="0.25">
      <c r="K718" s="13"/>
      <c r="L718" s="14"/>
      <c r="M718" s="14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1:28" s="12" customFormat="1" x14ac:dyDescent="0.25">
      <c r="K719" s="13"/>
      <c r="L719" s="14"/>
      <c r="M719" s="14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1:28" s="12" customFormat="1" x14ac:dyDescent="0.25">
      <c r="K720" s="13"/>
      <c r="L720" s="14"/>
      <c r="M720" s="14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1:28" s="12" customFormat="1" x14ac:dyDescent="0.25">
      <c r="K721" s="13"/>
      <c r="L721" s="14"/>
      <c r="M721" s="14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1:28" s="12" customFormat="1" x14ac:dyDescent="0.25">
      <c r="K722" s="13"/>
      <c r="L722" s="14"/>
      <c r="M722" s="14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1:28" s="12" customFormat="1" x14ac:dyDescent="0.25">
      <c r="K723" s="13"/>
      <c r="L723" s="14"/>
      <c r="M723" s="14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1:28" s="12" customFormat="1" x14ac:dyDescent="0.25">
      <c r="K724" s="13"/>
      <c r="L724" s="14"/>
      <c r="M724" s="1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1:28" s="12" customFormat="1" x14ac:dyDescent="0.25">
      <c r="K725" s="13"/>
      <c r="L725" s="14"/>
      <c r="M725" s="14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1:28" s="12" customFormat="1" x14ac:dyDescent="0.25">
      <c r="K726" s="13"/>
      <c r="L726" s="14"/>
      <c r="M726" s="14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1:28" s="12" customFormat="1" x14ac:dyDescent="0.25">
      <c r="K727" s="13"/>
      <c r="L727" s="14"/>
      <c r="M727" s="14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1:28" s="12" customFormat="1" x14ac:dyDescent="0.25">
      <c r="K728" s="13"/>
      <c r="L728" s="14"/>
      <c r="M728" s="14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1:28" s="12" customFormat="1" x14ac:dyDescent="0.25">
      <c r="K729" s="13"/>
      <c r="L729" s="14"/>
      <c r="M729" s="1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1:28" s="12" customFormat="1" x14ac:dyDescent="0.25">
      <c r="K730" s="13"/>
      <c r="L730" s="14"/>
      <c r="M730" s="14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1:28" s="12" customFormat="1" x14ac:dyDescent="0.25">
      <c r="K731" s="13"/>
      <c r="L731" s="14"/>
      <c r="M731" s="1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1:28" s="12" customFormat="1" x14ac:dyDescent="0.25">
      <c r="K732" s="13"/>
      <c r="L732" s="14"/>
      <c r="M732" s="14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1:28" s="12" customFormat="1" x14ac:dyDescent="0.25">
      <c r="K733" s="13"/>
      <c r="L733" s="14"/>
      <c r="M733" s="14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1:28" s="12" customFormat="1" x14ac:dyDescent="0.25">
      <c r="K734" s="13"/>
      <c r="L734" s="14"/>
      <c r="M734" s="14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1:28" s="12" customFormat="1" x14ac:dyDescent="0.25">
      <c r="K735" s="13"/>
      <c r="L735" s="14"/>
      <c r="M735" s="14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1:28" s="12" customFormat="1" x14ac:dyDescent="0.25">
      <c r="K736" s="13"/>
      <c r="L736" s="14"/>
      <c r="M736" s="14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1:28" s="12" customFormat="1" x14ac:dyDescent="0.25">
      <c r="K737" s="13"/>
      <c r="L737" s="14"/>
      <c r="M737" s="14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1:28" s="12" customFormat="1" x14ac:dyDescent="0.25">
      <c r="K738" s="13"/>
      <c r="L738" s="14"/>
      <c r="M738" s="14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7"/>
  <sheetViews>
    <sheetView showGridLines="0" topLeftCell="A16" zoomScale="50" zoomScaleNormal="50" workbookViewId="0">
      <selection activeCell="G61" sqref="G61"/>
    </sheetView>
  </sheetViews>
  <sheetFormatPr defaultColWidth="9.140625" defaultRowHeight="25.5" x14ac:dyDescent="0.35"/>
  <cols>
    <col min="1" max="1" width="23.140625" customWidth="1"/>
    <col min="2" max="2" width="102" bestFit="1" customWidth="1"/>
    <col min="3" max="3" width="31" bestFit="1" customWidth="1"/>
    <col min="4" max="5" width="28.42578125" bestFit="1" customWidth="1"/>
    <col min="6" max="6" width="29.140625" bestFit="1" customWidth="1"/>
    <col min="7" max="7" width="26.42578125" bestFit="1" customWidth="1"/>
    <col min="8" max="8" width="26.85546875" customWidth="1"/>
    <col min="9" max="9" width="27.5703125" customWidth="1"/>
    <col min="10" max="10" width="10.140625" customWidth="1"/>
    <col min="11" max="11" width="36.5703125" style="134" bestFit="1" customWidth="1"/>
    <col min="12" max="12" width="18" style="65" bestFit="1" customWidth="1"/>
    <col min="13" max="13" width="17.5703125" style="65" bestFit="1" customWidth="1"/>
    <col min="14" max="14" width="18" style="15" bestFit="1" customWidth="1"/>
    <col min="15" max="28" width="9.140625" style="15" customWidth="1"/>
  </cols>
  <sheetData>
    <row r="1" spans="1:28" ht="30" x14ac:dyDescent="0.4">
      <c r="A1" s="148" t="s">
        <v>79</v>
      </c>
      <c r="B1" s="148"/>
      <c r="C1" s="148"/>
      <c r="D1" s="148"/>
      <c r="E1" s="148"/>
      <c r="F1" s="148"/>
      <c r="G1" s="148"/>
      <c r="H1" s="148"/>
      <c r="I1" s="148"/>
      <c r="J1" s="12"/>
      <c r="K1" s="131"/>
      <c r="L1" s="14"/>
      <c r="M1" s="14"/>
    </row>
    <row r="2" spans="1:28" ht="30" x14ac:dyDescent="0.4">
      <c r="A2" s="148" t="s">
        <v>312</v>
      </c>
      <c r="B2" s="148"/>
      <c r="C2" s="148"/>
      <c r="D2" s="148"/>
      <c r="E2" s="148"/>
      <c r="F2" s="148"/>
      <c r="G2" s="148"/>
      <c r="H2" s="148"/>
      <c r="I2" s="148"/>
      <c r="J2" s="12"/>
      <c r="K2" s="131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1"/>
      <c r="L3" s="14"/>
      <c r="M3" s="14"/>
    </row>
    <row r="4" spans="1:28" ht="31.5" customHeight="1" x14ac:dyDescent="0.5">
      <c r="A4" s="18" t="s">
        <v>80</v>
      </c>
      <c r="B4" s="16"/>
      <c r="C4" s="18"/>
      <c r="D4" s="18"/>
      <c r="E4" s="18"/>
      <c r="F4" s="18"/>
      <c r="G4" s="18"/>
      <c r="H4" s="18"/>
      <c r="I4" s="19"/>
      <c r="J4" s="20"/>
      <c r="K4" s="132"/>
      <c r="L4" s="22"/>
      <c r="M4" s="14"/>
    </row>
    <row r="5" spans="1:28" ht="30.75" x14ac:dyDescent="0.45">
      <c r="A5" s="18" t="s">
        <v>81</v>
      </c>
      <c r="B5" s="16"/>
      <c r="C5" s="16"/>
      <c r="D5" s="16"/>
      <c r="E5" s="16"/>
      <c r="F5" s="16"/>
      <c r="G5" s="16"/>
      <c r="H5" s="16"/>
      <c r="I5" s="16"/>
      <c r="J5" s="23"/>
      <c r="K5" s="131"/>
      <c r="L5" s="14"/>
      <c r="M5" s="14"/>
    </row>
    <row r="6" spans="1:28" s="28" customFormat="1" ht="30.75" x14ac:dyDescent="0.45">
      <c r="A6" s="18" t="s">
        <v>327</v>
      </c>
      <c r="B6" s="18"/>
      <c r="C6" s="18"/>
      <c r="D6" s="18"/>
      <c r="E6" s="18"/>
      <c r="F6" s="18"/>
      <c r="G6" s="18"/>
      <c r="H6" s="18"/>
      <c r="I6" s="18"/>
      <c r="J6" s="24"/>
      <c r="K6" s="133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thickBo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31"/>
      <c r="L7" s="14"/>
      <c r="M7" s="14"/>
    </row>
    <row r="8" spans="1:28" ht="26.25" thickBot="1" x14ac:dyDescent="0.4">
      <c r="A8" s="149"/>
      <c r="B8" s="150"/>
      <c r="C8" s="151"/>
      <c r="D8" s="152"/>
      <c r="E8" s="152"/>
      <c r="F8" s="153"/>
      <c r="G8" s="154" t="s">
        <v>82</v>
      </c>
      <c r="H8" s="154"/>
      <c r="I8" s="155"/>
      <c r="J8" s="29"/>
      <c r="K8" s="131"/>
      <c r="L8" s="14"/>
      <c r="M8" s="14"/>
    </row>
    <row r="9" spans="1:28" ht="24" customHeight="1" thickBot="1" x14ac:dyDescent="0.4">
      <c r="A9" s="139" t="s">
        <v>83</v>
      </c>
      <c r="B9" s="140"/>
      <c r="C9" s="143" t="s">
        <v>84</v>
      </c>
      <c r="D9" s="144"/>
      <c r="E9" s="144"/>
      <c r="F9" s="145"/>
      <c r="G9" s="160" t="s">
        <v>85</v>
      </c>
      <c r="H9" s="156" t="s">
        <v>86</v>
      </c>
      <c r="I9" s="146" t="s">
        <v>87</v>
      </c>
      <c r="J9" s="29"/>
      <c r="K9" s="131"/>
      <c r="L9" s="14"/>
      <c r="M9" s="14"/>
    </row>
    <row r="10" spans="1:28" ht="21" customHeight="1" thickBot="1" x14ac:dyDescent="0.4">
      <c r="A10" s="141"/>
      <c r="B10" s="142"/>
      <c r="C10" s="30" t="s">
        <v>88</v>
      </c>
      <c r="D10" s="31" t="s">
        <v>89</v>
      </c>
      <c r="E10" s="32" t="s">
        <v>90</v>
      </c>
      <c r="F10" s="33" t="s">
        <v>91</v>
      </c>
      <c r="G10" s="161"/>
      <c r="H10" s="162"/>
      <c r="I10" s="147"/>
      <c r="J10" s="29"/>
      <c r="K10" s="131"/>
      <c r="L10" s="14"/>
      <c r="M10" s="14"/>
    </row>
    <row r="11" spans="1:28" x14ac:dyDescent="0.35">
      <c r="A11" s="34" t="s">
        <v>328</v>
      </c>
      <c r="B11" s="35" t="s">
        <v>313</v>
      </c>
      <c r="C11" s="43"/>
      <c r="D11" s="43"/>
      <c r="E11" s="43"/>
      <c r="F11" s="44"/>
      <c r="G11" s="47"/>
      <c r="H11" s="69"/>
      <c r="I11" s="47"/>
      <c r="J11" s="29"/>
      <c r="K11" s="131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x14ac:dyDescent="0.35">
      <c r="A12" s="50" t="s">
        <v>184</v>
      </c>
      <c r="B12" s="42" t="s">
        <v>275</v>
      </c>
      <c r="C12" s="44">
        <f>+'FID 544-2'!C12</f>
        <v>268896357</v>
      </c>
      <c r="D12" s="44">
        <f>+'FID 544-2'!D12</f>
        <v>0</v>
      </c>
      <c r="E12" s="44">
        <v>101078941.50553602</v>
      </c>
      <c r="F12" s="44">
        <f>+C12-D12-E12</f>
        <v>167817415.49446398</v>
      </c>
      <c r="G12" s="46">
        <f>+'FID 544-2'!G12</f>
        <v>0</v>
      </c>
      <c r="H12" s="47">
        <f>+'FID 544-2'!H12</f>
        <v>-1171730</v>
      </c>
      <c r="I12" s="47">
        <f>+'FID 544-2'!I12</f>
        <v>166645685.49446398</v>
      </c>
      <c r="J12" s="29"/>
      <c r="K12" s="131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x14ac:dyDescent="0.35">
      <c r="A13" s="50" t="s">
        <v>239</v>
      </c>
      <c r="B13" s="42" t="s">
        <v>240</v>
      </c>
      <c r="C13" s="44">
        <f>+'FID 544-2'!C13</f>
        <v>0</v>
      </c>
      <c r="D13" s="44">
        <f>+'FID 544-2'!D13</f>
        <v>0</v>
      </c>
      <c r="E13" s="44">
        <v>0</v>
      </c>
      <c r="F13" s="44">
        <f>+C13-D13-E13</f>
        <v>0</v>
      </c>
      <c r="G13" s="46">
        <f>+'FID 544-2'!G13</f>
        <v>2954000</v>
      </c>
      <c r="H13" s="47"/>
      <c r="I13" s="47">
        <f>+'FID 544-2'!I13</f>
        <v>2954000</v>
      </c>
      <c r="J13" s="29"/>
      <c r="K13" s="131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s="49" customFormat="1" x14ac:dyDescent="0.35">
      <c r="A14" s="50" t="s">
        <v>191</v>
      </c>
      <c r="B14" s="42" t="s">
        <v>192</v>
      </c>
      <c r="C14" s="44">
        <f>+'FID 544-2'!C14</f>
        <v>24872912</v>
      </c>
      <c r="D14" s="44">
        <f>+'FID 544-2'!D14</f>
        <v>0</v>
      </c>
      <c r="E14" s="44">
        <v>9380587.1645525396</v>
      </c>
      <c r="F14" s="44">
        <f>+C14-D14-E14</f>
        <v>15492324.83544746</v>
      </c>
      <c r="G14" s="46">
        <f>+'FID 544-2'!G14</f>
        <v>1069343</v>
      </c>
      <c r="H14" s="47"/>
      <c r="I14" s="47">
        <f>+'FID 544-2'!I14</f>
        <v>16561667.83544746</v>
      </c>
      <c r="J14" s="29"/>
      <c r="K14" s="131"/>
      <c r="L14" s="14"/>
      <c r="M14" s="1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x14ac:dyDescent="0.35">
      <c r="A15" s="50" t="s">
        <v>242</v>
      </c>
      <c r="B15" s="42" t="s">
        <v>243</v>
      </c>
      <c r="C15" s="44">
        <f>+'FID 544-2'!C15</f>
        <v>1344480</v>
      </c>
      <c r="D15" s="44">
        <f>+'FID 544-2'!D15</f>
        <v>0</v>
      </c>
      <c r="E15" s="44">
        <v>507058.76565148856</v>
      </c>
      <c r="F15" s="44">
        <f t="shared" ref="F15:F22" si="0">+C15-D15-E15</f>
        <v>837421.23434851144</v>
      </c>
      <c r="G15" s="46">
        <f>+'FID 544-2'!G15</f>
        <v>57802</v>
      </c>
      <c r="H15" s="47"/>
      <c r="I15" s="47">
        <f>+'FID 544-2'!I15</f>
        <v>895223.23434851144</v>
      </c>
      <c r="J15" s="29"/>
      <c r="K15" s="131"/>
      <c r="L15" s="14"/>
      <c r="M15" s="14"/>
    </row>
    <row r="16" spans="1:28" x14ac:dyDescent="0.35">
      <c r="A16" s="50" t="s">
        <v>232</v>
      </c>
      <c r="B16" s="42" t="s">
        <v>244</v>
      </c>
      <c r="C16" s="44">
        <f>+'FID 544-2'!C16</f>
        <v>4033444</v>
      </c>
      <c r="D16" s="44">
        <f>+'FID 544-2'!D16</f>
        <v>0</v>
      </c>
      <c r="E16" s="44">
        <v>1674916.8651514887</v>
      </c>
      <c r="F16" s="44">
        <f t="shared" si="0"/>
        <v>2358527.1348485113</v>
      </c>
      <c r="G16" s="46">
        <f>+'FID 544-2'!G16</f>
        <v>195137</v>
      </c>
      <c r="H16" s="47"/>
      <c r="I16" s="47">
        <f>+'FID 544-2'!I16</f>
        <v>2553664.1348485113</v>
      </c>
      <c r="J16" s="29"/>
      <c r="K16" s="131"/>
      <c r="L16" s="14"/>
      <c r="M16" s="14"/>
    </row>
    <row r="17" spans="1:14" x14ac:dyDescent="0.35">
      <c r="A17" s="50" t="s">
        <v>245</v>
      </c>
      <c r="B17" s="42" t="s">
        <v>246</v>
      </c>
      <c r="C17" s="44">
        <f>+'FID 544-2'!C17</f>
        <v>13444817</v>
      </c>
      <c r="D17" s="44">
        <f>+'FID 544-2'!D17</f>
        <v>0</v>
      </c>
      <c r="E17" s="44">
        <v>5070587.6565148849</v>
      </c>
      <c r="F17" s="44">
        <f t="shared" si="0"/>
        <v>8374229.3434851151</v>
      </c>
      <c r="G17" s="46">
        <f>+'FID 544-2'!G17</f>
        <v>578023</v>
      </c>
      <c r="H17" s="47"/>
      <c r="I17" s="47">
        <f>+'FID 544-2'!I17</f>
        <v>8952252.3434851151</v>
      </c>
      <c r="J17" s="29"/>
      <c r="K17" s="131"/>
      <c r="L17" s="14"/>
      <c r="M17" s="14"/>
    </row>
    <row r="18" spans="1:14" x14ac:dyDescent="0.35">
      <c r="A18" s="50" t="s">
        <v>186</v>
      </c>
      <c r="B18" s="42" t="s">
        <v>247</v>
      </c>
      <c r="C18" s="44">
        <f>+'FID 544-2'!C18</f>
        <v>1344480</v>
      </c>
      <c r="D18" s="44">
        <f>+'FID 544-2'!D18</f>
        <v>0</v>
      </c>
      <c r="E18" s="44">
        <v>253529.38282574428</v>
      </c>
      <c r="F18" s="44">
        <f t="shared" si="0"/>
        <v>1090950.6171742557</v>
      </c>
      <c r="G18" s="46">
        <f>+'FID 544-2'!G18</f>
        <v>100960</v>
      </c>
      <c r="H18" s="47"/>
      <c r="I18" s="47">
        <f>+'FID 544-2'!I18</f>
        <v>1191910.6171742557</v>
      </c>
      <c r="J18" s="29"/>
      <c r="K18" s="131"/>
      <c r="L18" s="14"/>
      <c r="M18" s="14"/>
    </row>
    <row r="19" spans="1:14" x14ac:dyDescent="0.35">
      <c r="A19" s="50" t="s">
        <v>194</v>
      </c>
      <c r="B19" s="42" t="s">
        <v>248</v>
      </c>
      <c r="C19" s="44">
        <f>+'FID 544-2'!C19</f>
        <v>13659936</v>
      </c>
      <c r="D19" s="44">
        <f>+'FID 544-2'!D19</f>
        <v>0</v>
      </c>
      <c r="E19" s="44">
        <v>5124095.6767306477</v>
      </c>
      <c r="F19" s="44">
        <f t="shared" si="0"/>
        <v>8535840.3232693523</v>
      </c>
      <c r="G19" s="46">
        <f>+'FID 544-2'!G19</f>
        <v>590750</v>
      </c>
      <c r="H19" s="47"/>
      <c r="I19" s="47">
        <f>+'FID 544-2'!I19</f>
        <v>9126590.3232693523</v>
      </c>
      <c r="J19" s="29"/>
      <c r="K19" s="131"/>
      <c r="L19" s="14"/>
      <c r="M19" s="14"/>
    </row>
    <row r="20" spans="1:14" x14ac:dyDescent="0.35">
      <c r="A20" s="50" t="s">
        <v>196</v>
      </c>
      <c r="B20" s="42" t="s">
        <v>249</v>
      </c>
      <c r="C20" s="44">
        <f>+'FID 544-2'!C20</f>
        <v>4033444</v>
      </c>
      <c r="D20" s="44">
        <f>+'FID 544-2'!D20</f>
        <v>0</v>
      </c>
      <c r="E20" s="44">
        <v>1774705.6797802104</v>
      </c>
      <c r="F20" s="44">
        <f t="shared" si="0"/>
        <v>2258738.3202197896</v>
      </c>
      <c r="G20" s="46">
        <f>+'FID 544-2'!G20</f>
        <v>130248</v>
      </c>
      <c r="H20" s="47"/>
      <c r="I20" s="47">
        <f>+'FID 544-2'!I20</f>
        <v>2388986.3202197896</v>
      </c>
      <c r="J20" s="29"/>
      <c r="K20" s="131"/>
      <c r="L20" s="14"/>
      <c r="M20" s="14"/>
    </row>
    <row r="21" spans="1:14" x14ac:dyDescent="0.35">
      <c r="A21" s="50" t="s">
        <v>198</v>
      </c>
      <c r="B21" s="42" t="s">
        <v>250</v>
      </c>
      <c r="C21" s="44">
        <f>+'FID 544-2'!C21</f>
        <v>8066889</v>
      </c>
      <c r="D21" s="44">
        <f>+'FID 544-2'!D21</f>
        <v>0</v>
      </c>
      <c r="E21" s="44">
        <v>3040973.1433000006</v>
      </c>
      <c r="F21" s="44">
        <f t="shared" si="0"/>
        <v>5025915.8566999994</v>
      </c>
      <c r="G21" s="46">
        <f>+'FID 544-2'!G21</f>
        <v>357434</v>
      </c>
      <c r="H21" s="47"/>
      <c r="I21" s="47">
        <f>+'FID 544-2'!I21</f>
        <v>5383349.8566999994</v>
      </c>
      <c r="J21" s="29"/>
      <c r="K21" s="131"/>
      <c r="L21" s="14"/>
      <c r="M21" s="14"/>
    </row>
    <row r="22" spans="1:14" ht="26.25" thickBot="1" x14ac:dyDescent="0.4">
      <c r="A22" s="50" t="s">
        <v>200</v>
      </c>
      <c r="B22" s="42" t="s">
        <v>251</v>
      </c>
      <c r="C22" s="114">
        <f>+'FID 544-2'!C22</f>
        <v>8066889</v>
      </c>
      <c r="D22" s="44">
        <f>+'FID 544-2'!D22</f>
        <v>0</v>
      </c>
      <c r="E22" s="44">
        <v>1518602.1784999999</v>
      </c>
      <c r="F22" s="44">
        <f t="shared" si="0"/>
        <v>6548286.8214999996</v>
      </c>
      <c r="G22" s="117">
        <f>+'FID 544-2'!G22</f>
        <v>523984</v>
      </c>
      <c r="H22" s="116"/>
      <c r="I22" s="116">
        <f>+'FID 544-2'!I22</f>
        <v>7072270.8214999996</v>
      </c>
      <c r="J22" s="29"/>
      <c r="K22" s="131"/>
      <c r="L22" s="51"/>
      <c r="M22" s="51"/>
      <c r="N22" s="52"/>
    </row>
    <row r="23" spans="1:14" ht="26.25" thickBot="1" x14ac:dyDescent="0.4">
      <c r="A23" s="53" t="s">
        <v>94</v>
      </c>
      <c r="B23" s="54"/>
      <c r="C23" s="115">
        <f>SUM(C12:C22)</f>
        <v>347763648</v>
      </c>
      <c r="D23" s="115">
        <f t="shared" ref="D23:F23" si="1">SUM(D12:D22)</f>
        <v>0</v>
      </c>
      <c r="E23" s="115">
        <f t="shared" si="1"/>
        <v>129423998.01854303</v>
      </c>
      <c r="F23" s="115">
        <f t="shared" si="1"/>
        <v>218339649.98145697</v>
      </c>
      <c r="G23" s="115">
        <f>+'FID 544-2'!G23</f>
        <v>6557681</v>
      </c>
      <c r="H23" s="115">
        <f>+'FID 544-2'!H23</f>
        <v>-1171730</v>
      </c>
      <c r="I23" s="115">
        <f>+'FID 544-2'!I23</f>
        <v>223725600.98145697</v>
      </c>
      <c r="J23" s="29"/>
      <c r="K23" s="131">
        <f>+G23+H23</f>
        <v>5385951</v>
      </c>
      <c r="L23" s="51"/>
      <c r="M23" s="51"/>
      <c r="N23" s="52"/>
    </row>
    <row r="24" spans="1:14" x14ac:dyDescent="0.35">
      <c r="A24" s="34">
        <v>1</v>
      </c>
      <c r="B24" s="35" t="s">
        <v>92</v>
      </c>
      <c r="C24" s="36"/>
      <c r="D24" s="118"/>
      <c r="E24" s="38"/>
      <c r="F24" s="37"/>
      <c r="G24" s="40"/>
      <c r="H24" s="68"/>
      <c r="I24" s="40"/>
      <c r="J24" s="29"/>
      <c r="K24" s="131"/>
      <c r="L24" s="51"/>
      <c r="M24" s="51"/>
      <c r="N24" s="52"/>
    </row>
    <row r="25" spans="1:14" x14ac:dyDescent="0.35">
      <c r="A25" s="50" t="s">
        <v>129</v>
      </c>
      <c r="B25" s="42" t="s">
        <v>130</v>
      </c>
      <c r="C25" s="123">
        <f>+'FID 544-2'!C25</f>
        <v>17524440</v>
      </c>
      <c r="D25" s="123">
        <f>+'FID 544-2'!D25</f>
        <v>6687728.75</v>
      </c>
      <c r="E25" s="123">
        <f>+'FID 544-2'!E25</f>
        <v>9376711.25</v>
      </c>
      <c r="F25" s="123">
        <f>+'FID 544-2'!F25</f>
        <v>1460000</v>
      </c>
      <c r="G25" s="46">
        <f>+'FID 544-2'!G25</f>
        <v>0</v>
      </c>
      <c r="H25" s="47">
        <f>+'FID 544-2'!H25</f>
        <v>-423382</v>
      </c>
      <c r="I25" s="47">
        <f>+'FID 544-2'!I25</f>
        <v>1036618</v>
      </c>
      <c r="J25" s="29"/>
      <c r="K25" s="131"/>
      <c r="L25" s="51"/>
      <c r="M25" s="51"/>
      <c r="N25" s="52"/>
    </row>
    <row r="26" spans="1:14" x14ac:dyDescent="0.35">
      <c r="A26" s="50" t="s">
        <v>131</v>
      </c>
      <c r="B26" s="42" t="s">
        <v>132</v>
      </c>
      <c r="C26" s="123">
        <f>+'FID 544-2'!C26</f>
        <v>977802</v>
      </c>
      <c r="D26" s="123">
        <f>+'FID 544-2'!D26</f>
        <v>488700</v>
      </c>
      <c r="E26" s="123">
        <f>+'FID 544-2'!E26</f>
        <v>274102</v>
      </c>
      <c r="F26" s="123">
        <f>+'FID 544-2'!F26</f>
        <v>215000</v>
      </c>
      <c r="G26" s="46">
        <f>+'FID 544-2'!G26</f>
        <v>0</v>
      </c>
      <c r="H26" s="47">
        <f>+'FID 544-2'!H26</f>
        <v>-201755</v>
      </c>
      <c r="I26" s="47">
        <f>+'FID 544-2'!I26</f>
        <v>13245</v>
      </c>
      <c r="J26" s="29"/>
      <c r="K26" s="131"/>
      <c r="L26" s="51"/>
      <c r="M26" s="51"/>
      <c r="N26" s="52"/>
    </row>
    <row r="27" spans="1:14" x14ac:dyDescent="0.35">
      <c r="A27" s="50" t="s">
        <v>133</v>
      </c>
      <c r="B27" s="42" t="s">
        <v>134</v>
      </c>
      <c r="C27" s="123">
        <f>+'FID 544-2'!C27</f>
        <v>6511507</v>
      </c>
      <c r="D27" s="123">
        <f>+'FID 544-2'!D27</f>
        <v>2533362.5099999998</v>
      </c>
      <c r="E27" s="123">
        <f>+'FID 544-2'!E27</f>
        <v>2678144.4899999993</v>
      </c>
      <c r="F27" s="123">
        <f>+'FID 544-2'!F27</f>
        <v>1300000.0000000009</v>
      </c>
      <c r="G27" s="46">
        <f>+'FID 544-2'!G27</f>
        <v>0</v>
      </c>
      <c r="H27" s="47">
        <f>+'FID 544-2'!H27</f>
        <v>-1300000</v>
      </c>
      <c r="I27" s="47">
        <f>+'FID 544-2'!I27</f>
        <v>0</v>
      </c>
      <c r="J27" s="29"/>
      <c r="K27" s="131"/>
      <c r="L27" s="120"/>
      <c r="M27" s="120"/>
      <c r="N27" s="120"/>
    </row>
    <row r="28" spans="1:14" x14ac:dyDescent="0.35">
      <c r="A28" s="50" t="s">
        <v>28</v>
      </c>
      <c r="B28" s="42" t="s">
        <v>29</v>
      </c>
      <c r="C28" s="123">
        <f>+'FID 544-2'!C28</f>
        <v>3000000</v>
      </c>
      <c r="D28" s="123">
        <f>+'FID 544-2'!D28</f>
        <v>1901390</v>
      </c>
      <c r="E28" s="123">
        <f>+'FID 544-2'!E28</f>
        <v>98610</v>
      </c>
      <c r="F28" s="123">
        <f>+'FID 544-2'!F28</f>
        <v>1000000</v>
      </c>
      <c r="G28" s="46">
        <f>+'FID 544-2'!G28</f>
        <v>0</v>
      </c>
      <c r="H28" s="47">
        <f>+'FID 544-2'!H28</f>
        <v>-1000000</v>
      </c>
      <c r="I28" s="47">
        <f>+'FID 544-2'!I28</f>
        <v>0</v>
      </c>
      <c r="J28" s="29"/>
      <c r="K28" s="131"/>
      <c r="L28" s="51"/>
      <c r="M28" s="51"/>
      <c r="N28" s="52"/>
    </row>
    <row r="29" spans="1:14" x14ac:dyDescent="0.35">
      <c r="A29" s="50" t="s">
        <v>42</v>
      </c>
      <c r="B29" s="42" t="s">
        <v>43</v>
      </c>
      <c r="C29" s="123">
        <f>+'FID 544-2'!C29</f>
        <v>55500000</v>
      </c>
      <c r="D29" s="123">
        <f>+'FID 544-2'!D29</f>
        <v>22005133.260000002</v>
      </c>
      <c r="E29" s="123">
        <f>+'FID 544-2'!E29</f>
        <v>25985866.740000006</v>
      </c>
      <c r="F29" s="123">
        <f>+'FID 544-2'!F29</f>
        <v>7508999.9999999925</v>
      </c>
      <c r="G29" s="46">
        <f>+'FID 544-2'!G29</f>
        <v>0</v>
      </c>
      <c r="H29" s="47">
        <f>+'FID 544-2'!H29</f>
        <v>-950000</v>
      </c>
      <c r="I29" s="47">
        <f>+'FID 544-2'!I29</f>
        <v>6558999.9999999925</v>
      </c>
      <c r="J29" s="29"/>
      <c r="K29" s="131"/>
      <c r="L29" s="51"/>
      <c r="M29" s="51"/>
      <c r="N29" s="52"/>
    </row>
    <row r="30" spans="1:14" x14ac:dyDescent="0.35">
      <c r="A30" s="50" t="s">
        <v>233</v>
      </c>
      <c r="B30" s="42" t="s">
        <v>234</v>
      </c>
      <c r="C30" s="123">
        <f>+'FID 544-2'!C30</f>
        <v>5929750</v>
      </c>
      <c r="D30" s="123">
        <f>+'FID 544-2'!D30</f>
        <v>3845213.5</v>
      </c>
      <c r="E30" s="123">
        <f>+'FID 544-2'!E30</f>
        <v>2084536.5</v>
      </c>
      <c r="F30" s="123">
        <f>+'FID 544-2'!F30</f>
        <v>0</v>
      </c>
      <c r="G30" s="46">
        <f>+'FID 544-2'!G30</f>
        <v>550000</v>
      </c>
      <c r="H30" s="47">
        <f>+'FID 544-2'!H30</f>
        <v>0</v>
      </c>
      <c r="I30" s="47">
        <f>+'FID 544-2'!I30</f>
        <v>550000</v>
      </c>
      <c r="J30" s="29"/>
      <c r="K30" s="131"/>
      <c r="L30" s="51"/>
      <c r="M30" s="51"/>
      <c r="N30" s="52"/>
    </row>
    <row r="31" spans="1:14" x14ac:dyDescent="0.35">
      <c r="A31" s="50" t="s">
        <v>140</v>
      </c>
      <c r="B31" s="42" t="s">
        <v>314</v>
      </c>
      <c r="C31" s="123">
        <f>+'FID 544-3'!C12+'FID 544-16'!C12</f>
        <v>46397500</v>
      </c>
      <c r="D31" s="123">
        <f>+'FID 544-3'!D12+'FID 544-16'!D12</f>
        <v>23570591.59</v>
      </c>
      <c r="E31" s="123">
        <f>+'FID 544-3'!E12+'FID 544-16'!E12</f>
        <v>1991795.85</v>
      </c>
      <c r="F31" s="123">
        <f>+'FID 544-3'!F12+'FID 544-16'!F12</f>
        <v>20835112.559999999</v>
      </c>
      <c r="G31" s="46">
        <f>+'FID 544-3'!G12+'FID 544-16'!G12</f>
        <v>5000000</v>
      </c>
      <c r="H31" s="47">
        <f>+'FID 544-3'!H12+'FID 544-16'!H12</f>
        <v>-19390000</v>
      </c>
      <c r="I31" s="47">
        <f>+'FID 544-3'!I12+'FID 544-16'!I12</f>
        <v>6445112.5600000005</v>
      </c>
      <c r="J31" s="29"/>
      <c r="K31" s="131"/>
      <c r="L31" s="67"/>
      <c r="M31" s="67"/>
      <c r="N31" s="67"/>
    </row>
    <row r="32" spans="1:14" x14ac:dyDescent="0.35">
      <c r="A32" s="50" t="s">
        <v>31</v>
      </c>
      <c r="B32" s="42" t="s">
        <v>319</v>
      </c>
      <c r="C32" s="123">
        <f>+'FID 544-2'!C31</f>
        <v>6863025</v>
      </c>
      <c r="D32" s="123">
        <f>+'FID 544-2'!D31</f>
        <v>1378000</v>
      </c>
      <c r="E32" s="123">
        <f>+'FID 544-2'!E31</f>
        <v>586165.75</v>
      </c>
      <c r="F32" s="123">
        <f>+'FID 544-2'!F31</f>
        <v>4898859.25</v>
      </c>
      <c r="G32" s="46">
        <f>+'FID 544-2'!G31</f>
        <v>0</v>
      </c>
      <c r="H32" s="47">
        <f>+'FID 544-2'!H31</f>
        <v>-4100000</v>
      </c>
      <c r="I32" s="47">
        <f>+'FID 544-2'!I31</f>
        <v>798859.25</v>
      </c>
      <c r="J32" s="29"/>
      <c r="K32" s="131"/>
      <c r="L32" s="67"/>
      <c r="M32" s="67"/>
      <c r="N32" s="67"/>
    </row>
    <row r="33" spans="1:28" x14ac:dyDescent="0.35">
      <c r="A33" s="50" t="s">
        <v>7</v>
      </c>
      <c r="B33" s="42" t="s">
        <v>320</v>
      </c>
      <c r="C33" s="123">
        <f>+'FID 544-2'!C32+'FID 544-16'!C13</f>
        <v>150741425</v>
      </c>
      <c r="D33" s="123">
        <f>+'FID 544-2'!D32+'FID 544-16'!D13</f>
        <v>19827729.09</v>
      </c>
      <c r="E33" s="123">
        <f>+'FID 544-2'!E32+'FID 544-16'!E13</f>
        <v>109188953.41</v>
      </c>
      <c r="F33" s="123">
        <f>+'FID 544-2'!F32+'FID 544-16'!F13</f>
        <v>21724742.5</v>
      </c>
      <c r="G33" s="46">
        <f>+'FID 544-2'!G32+'FID 544-16'!G13</f>
        <v>0</v>
      </c>
      <c r="H33" s="47">
        <f>+'FID 544-2'!H32+'FID 544-16'!H13</f>
        <v>-3255507</v>
      </c>
      <c r="I33" s="47">
        <f>+'FID 544-2'!I32+'FID 544-16'!I13</f>
        <v>18469235.5</v>
      </c>
      <c r="J33" s="29"/>
      <c r="K33" s="131"/>
      <c r="L33" s="51"/>
      <c r="M33" s="51"/>
      <c r="N33" s="52"/>
    </row>
    <row r="34" spans="1:28" x14ac:dyDescent="0.35">
      <c r="A34" s="50" t="s">
        <v>165</v>
      </c>
      <c r="B34" s="42" t="s">
        <v>315</v>
      </c>
      <c r="C34" s="123">
        <f>+'FID 544-2'!C33</f>
        <v>0</v>
      </c>
      <c r="D34" s="123">
        <f>+'FID 544-2'!D33</f>
        <v>0</v>
      </c>
      <c r="E34" s="123">
        <f>+'FID 544-2'!E33</f>
        <v>0</v>
      </c>
      <c r="F34" s="123">
        <f>+'FID 544-2'!F33</f>
        <v>0</v>
      </c>
      <c r="G34" s="46">
        <f>+'FID 544-2'!G33</f>
        <v>2100000</v>
      </c>
      <c r="H34" s="47">
        <f>+'FID 544-2'!H33</f>
        <v>0</v>
      </c>
      <c r="I34" s="47">
        <f>+'FID 544-2'!I33</f>
        <v>2100000</v>
      </c>
      <c r="J34" s="29"/>
      <c r="K34" s="131"/>
      <c r="L34" s="67"/>
      <c r="M34" s="67"/>
      <c r="N34" s="67"/>
    </row>
    <row r="35" spans="1:28" x14ac:dyDescent="0.35">
      <c r="A35" s="50" t="s">
        <v>93</v>
      </c>
      <c r="B35" s="42" t="s">
        <v>316</v>
      </c>
      <c r="C35" s="123">
        <f>+'FID 544-2'!C34+'FID 544-3'!C13</f>
        <v>40961780</v>
      </c>
      <c r="D35" s="123">
        <f>+'FID 544-2'!D34+'FID 544-3'!D13</f>
        <v>12801527.200000001</v>
      </c>
      <c r="E35" s="123">
        <f>+'FID 544-2'!E34+'FID 544-3'!E13</f>
        <v>12408668.800000001</v>
      </c>
      <c r="F35" s="123">
        <f>+'FID 544-2'!F34+'FID 544-3'!F13</f>
        <v>15751583.999999998</v>
      </c>
      <c r="G35" s="46">
        <f>+'FID 544-2'!G34+'FID 544-3'!G13</f>
        <v>50000</v>
      </c>
      <c r="H35" s="47">
        <f>+'FID 544-2'!H34+'FID 544-3'!H13</f>
        <v>-7400000</v>
      </c>
      <c r="I35" s="47">
        <f>+'FID 544-2'!I34+'FID 544-3'!I13</f>
        <v>8401583.9999999981</v>
      </c>
      <c r="J35" s="29"/>
      <c r="K35" s="131"/>
      <c r="L35" s="51"/>
      <c r="M35" s="51"/>
      <c r="N35" s="52"/>
    </row>
    <row r="36" spans="1:28" x14ac:dyDescent="0.35">
      <c r="A36" s="50" t="s">
        <v>34</v>
      </c>
      <c r="B36" s="42" t="s">
        <v>30</v>
      </c>
      <c r="C36" s="123">
        <f>+'FID 544-2'!C35</f>
        <v>25420000</v>
      </c>
      <c r="D36" s="123">
        <f>+'FID 544-2'!D35</f>
        <v>19792840.59</v>
      </c>
      <c r="E36" s="123">
        <f>+'FID 544-2'!E35</f>
        <v>2066419.4100000001</v>
      </c>
      <c r="F36" s="123">
        <f>+'FID 544-2'!F35</f>
        <v>3560740</v>
      </c>
      <c r="G36" s="46">
        <f>+'FID 544-2'!G35</f>
        <v>550000</v>
      </c>
      <c r="H36" s="47">
        <f>+'FID 544-2'!H35</f>
        <v>-100000</v>
      </c>
      <c r="I36" s="47">
        <f>+'FID 544-2'!I35</f>
        <v>4010740</v>
      </c>
      <c r="J36" s="29"/>
      <c r="K36" s="131"/>
      <c r="L36" s="51"/>
      <c r="M36" s="51"/>
      <c r="N36" s="52"/>
    </row>
    <row r="37" spans="1:28" x14ac:dyDescent="0.35">
      <c r="A37" s="50" t="s">
        <v>25</v>
      </c>
      <c r="B37" s="42" t="s">
        <v>27</v>
      </c>
      <c r="C37" s="123">
        <f>+'FID 544-2'!C36</f>
        <v>20439000</v>
      </c>
      <c r="D37" s="123">
        <f>+'FID 544-2'!D36</f>
        <v>0</v>
      </c>
      <c r="E37" s="123">
        <f>+'FID 544-2'!E36</f>
        <v>6213950</v>
      </c>
      <c r="F37" s="123">
        <f>+'FID 544-2'!F36</f>
        <v>14225050</v>
      </c>
      <c r="G37" s="46">
        <f>+'FID 544-2'!G36</f>
        <v>510000</v>
      </c>
      <c r="H37" s="47">
        <f>+'FID 544-2'!H36</f>
        <v>0</v>
      </c>
      <c r="I37" s="47">
        <f>+'FID 544-2'!I36</f>
        <v>14735050</v>
      </c>
      <c r="J37" s="29"/>
      <c r="K37" s="131"/>
      <c r="L37" s="51"/>
      <c r="M37" s="51"/>
      <c r="N37" s="52"/>
    </row>
    <row r="38" spans="1:28" x14ac:dyDescent="0.35">
      <c r="A38" s="41" t="s">
        <v>160</v>
      </c>
      <c r="B38" s="42" t="s">
        <v>254</v>
      </c>
      <c r="C38" s="123">
        <f>+'FID 544-16'!C14</f>
        <v>0</v>
      </c>
      <c r="D38" s="123">
        <f>+'FID 544-16'!D14</f>
        <v>0</v>
      </c>
      <c r="E38" s="123">
        <f>+'FID 544-16'!E14</f>
        <v>0</v>
      </c>
      <c r="F38" s="123">
        <f>+'FID 544-16'!F14</f>
        <v>0</v>
      </c>
      <c r="G38" s="46">
        <f>+'FID 544-16'!G14</f>
        <v>6925000</v>
      </c>
      <c r="H38" s="47">
        <f>+'FID 544-16'!H14</f>
        <v>0</v>
      </c>
      <c r="I38" s="47">
        <f>+'FID 544-16'!I14</f>
        <v>6925000</v>
      </c>
      <c r="J38" s="29"/>
      <c r="K38" s="131"/>
      <c r="L38" s="51"/>
      <c r="M38" s="51"/>
      <c r="N38" s="52"/>
    </row>
    <row r="39" spans="1:28" x14ac:dyDescent="0.35">
      <c r="A39" s="50" t="s">
        <v>162</v>
      </c>
      <c r="B39" s="42" t="s">
        <v>163</v>
      </c>
      <c r="C39" s="123">
        <f>+'FID 544-16'!C15</f>
        <v>0</v>
      </c>
      <c r="D39" s="123">
        <f>+'FID 544-16'!D15</f>
        <v>0</v>
      </c>
      <c r="E39" s="123">
        <f>+'FID 544-16'!E15</f>
        <v>0</v>
      </c>
      <c r="F39" s="123">
        <f>+'FID 544-16'!F15</f>
        <v>0</v>
      </c>
      <c r="G39" s="46">
        <f>+'FID 544-16'!G15</f>
        <v>6925000</v>
      </c>
      <c r="H39" s="47">
        <f>+'FID 544-16'!H15</f>
        <v>0</v>
      </c>
      <c r="I39" s="47">
        <f>+'FID 544-16'!I15</f>
        <v>6925000</v>
      </c>
      <c r="J39" s="29"/>
      <c r="K39" s="131"/>
      <c r="L39" s="51"/>
      <c r="M39" s="51"/>
      <c r="N39" s="52"/>
    </row>
    <row r="40" spans="1:28" x14ac:dyDescent="0.35">
      <c r="A40" s="50" t="s">
        <v>138</v>
      </c>
      <c r="B40" s="42" t="s">
        <v>139</v>
      </c>
      <c r="C40" s="123">
        <f>+'FID 544-2'!C37+'FID 544-3'!C14</f>
        <v>6827749</v>
      </c>
      <c r="D40" s="123">
        <f>+'FID 544-2'!D37+'FID 544-3'!D14</f>
        <v>1535517</v>
      </c>
      <c r="E40" s="123">
        <f>+'FID 544-2'!E37+'FID 544-3'!E14</f>
        <v>4672235.2</v>
      </c>
      <c r="F40" s="123">
        <f>+'FID 544-2'!F37+'FID 544-3'!F14</f>
        <v>619996.79999999981</v>
      </c>
      <c r="G40" s="46">
        <f>+'FID 544-2'!G37+'FID 544-3'!G14</f>
        <v>1200000</v>
      </c>
      <c r="H40" s="47">
        <f>+'FID 544-2'!H37+'FID 544-3'!H14</f>
        <v>0</v>
      </c>
      <c r="I40" s="47">
        <f>+'FID 544-2'!I37+'FID 544-3'!I14</f>
        <v>1819996.7999999998</v>
      </c>
      <c r="J40" s="51"/>
      <c r="K40" s="131"/>
      <c r="L40" s="67"/>
      <c r="M40" s="67"/>
      <c r="N40" s="67"/>
    </row>
    <row r="41" spans="1:28" x14ac:dyDescent="0.35">
      <c r="A41" s="50" t="s">
        <v>32</v>
      </c>
      <c r="B41" s="42" t="s">
        <v>111</v>
      </c>
      <c r="C41" s="123">
        <f>+'FID 544-2'!C38+'FID 544-16'!C16</f>
        <v>158490500</v>
      </c>
      <c r="D41" s="123">
        <f>+'FID 544-2'!D38+'FID 544-16'!D16</f>
        <v>20943254.69579</v>
      </c>
      <c r="E41" s="123">
        <f>+'FID 544-2'!E38+'FID 544-16'!E16</f>
        <v>17804727.3002</v>
      </c>
      <c r="F41" s="123">
        <f>+'FID 544-2'!F38+'FID 544-16'!F16</f>
        <v>119742518.00400999</v>
      </c>
      <c r="G41" s="46">
        <f>+'FID 544-2'!G38+'FID 544-16'!G16</f>
        <v>5630000</v>
      </c>
      <c r="H41" s="47">
        <f>+'FID 544-2'!H38+'FID 544-16'!H16</f>
        <v>-90000</v>
      </c>
      <c r="I41" s="47">
        <f>+'FID 544-2'!I38+'FID 544-16'!I16</f>
        <v>125282518.00400999</v>
      </c>
      <c r="J41" s="29"/>
      <c r="K41" s="131"/>
      <c r="L41" s="51"/>
      <c r="M41" s="51"/>
      <c r="N41" s="52"/>
    </row>
    <row r="42" spans="1:28" x14ac:dyDescent="0.35">
      <c r="A42" s="50" t="s">
        <v>36</v>
      </c>
      <c r="B42" s="42" t="s">
        <v>37</v>
      </c>
      <c r="C42" s="123">
        <f>+'FID 544-2'!C39</f>
        <v>10035000</v>
      </c>
      <c r="D42" s="123">
        <f>+'FID 544-2'!D39</f>
        <v>5379524.8200000003</v>
      </c>
      <c r="E42" s="123">
        <f>+'FID 544-2'!E39</f>
        <v>2880982.18</v>
      </c>
      <c r="F42" s="123">
        <f>+'FID 544-2'!F39</f>
        <v>1774492.9999999995</v>
      </c>
      <c r="G42" s="46">
        <f>+'FID 544-2'!G39</f>
        <v>0</v>
      </c>
      <c r="H42" s="47">
        <f>+'FID 544-2'!H39</f>
        <v>-1774493</v>
      </c>
      <c r="I42" s="47">
        <f>+'FID 544-2'!I39</f>
        <v>0</v>
      </c>
      <c r="J42" s="29"/>
      <c r="K42" s="131"/>
      <c r="L42" s="51"/>
      <c r="M42" s="51"/>
      <c r="N42" s="52"/>
    </row>
    <row r="43" spans="1:28" x14ac:dyDescent="0.35">
      <c r="A43" s="50" t="s">
        <v>55</v>
      </c>
      <c r="B43" s="42" t="s">
        <v>321</v>
      </c>
      <c r="C43" s="123">
        <f>+'FID 544-2'!C40</f>
        <v>2380000</v>
      </c>
      <c r="D43" s="123">
        <f>+'FID 544-2'!D40</f>
        <v>1262001.53</v>
      </c>
      <c r="E43" s="123">
        <f>+'FID 544-2'!E40</f>
        <v>317998.46999999997</v>
      </c>
      <c r="F43" s="123">
        <f>+'FID 544-2'!F40</f>
        <v>800000</v>
      </c>
      <c r="G43" s="46">
        <f>+'FID 544-2'!G40</f>
        <v>0</v>
      </c>
      <c r="H43" s="47">
        <f>+'FID 544-2'!H40</f>
        <v>-800000</v>
      </c>
      <c r="I43" s="47">
        <f>+'FID 544-2'!I40</f>
        <v>0</v>
      </c>
      <c r="J43" s="29"/>
      <c r="K43" s="131"/>
      <c r="L43" s="51"/>
      <c r="M43" s="51"/>
      <c r="N43" s="52"/>
    </row>
    <row r="44" spans="1:28" ht="26.25" thickBot="1" x14ac:dyDescent="0.4">
      <c r="A44" s="50" t="s">
        <v>49</v>
      </c>
      <c r="B44" s="42" t="s">
        <v>322</v>
      </c>
      <c r="C44" s="123">
        <f>+'FID 544-2'!C41</f>
        <v>13110000</v>
      </c>
      <c r="D44" s="123">
        <f>+'FID 544-2'!D41</f>
        <v>9335019.2199999988</v>
      </c>
      <c r="E44" s="123">
        <f>+'FID 544-2'!E41</f>
        <v>2774980.7800000003</v>
      </c>
      <c r="F44" s="123">
        <f>+'FID 544-2'!F41</f>
        <v>1000000.0000000009</v>
      </c>
      <c r="G44" s="46">
        <f>+'FID 544-2'!G41</f>
        <v>0</v>
      </c>
      <c r="H44" s="47">
        <f>+'FID 544-2'!H41</f>
        <v>-1000000</v>
      </c>
      <c r="I44" s="47">
        <f>+'FID 544-2'!I41</f>
        <v>9.3132257461547852E-10</v>
      </c>
      <c r="J44" s="29"/>
      <c r="K44" s="131"/>
      <c r="L44" s="51"/>
      <c r="M44" s="51"/>
      <c r="N44" s="52"/>
    </row>
    <row r="45" spans="1:28" ht="26.25" thickBot="1" x14ac:dyDescent="0.4">
      <c r="A45" s="53" t="s">
        <v>94</v>
      </c>
      <c r="B45" s="54"/>
      <c r="C45" s="115">
        <f>SUM(C25:C44)</f>
        <v>571109478</v>
      </c>
      <c r="D45" s="115">
        <f t="shared" ref="D45:F45" si="2">SUM(D25:D44)</f>
        <v>153287533.75579</v>
      </c>
      <c r="E45" s="115">
        <f t="shared" si="2"/>
        <v>201404848.13020003</v>
      </c>
      <c r="F45" s="115">
        <f t="shared" si="2"/>
        <v>216417096.11400998</v>
      </c>
      <c r="G45" s="115">
        <f t="shared" ref="G45:I45" si="3">SUM(G25:G44)</f>
        <v>29440000</v>
      </c>
      <c r="H45" s="115">
        <f t="shared" si="3"/>
        <v>-41785137</v>
      </c>
      <c r="I45" s="115">
        <f t="shared" si="3"/>
        <v>204071959.11400998</v>
      </c>
      <c r="J45" s="29"/>
      <c r="K45" s="131">
        <f>+G45+H45</f>
        <v>-12345137</v>
      </c>
      <c r="L45" s="14"/>
      <c r="M45" s="14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35">
      <c r="A46" s="34">
        <v>2</v>
      </c>
      <c r="B46" s="57" t="s">
        <v>95</v>
      </c>
      <c r="C46" s="36"/>
      <c r="D46" s="37"/>
      <c r="E46" s="38"/>
      <c r="F46" s="37"/>
      <c r="G46" s="40"/>
      <c r="H46" s="68"/>
      <c r="I46" s="40"/>
      <c r="J46" s="29"/>
      <c r="K46" s="131"/>
      <c r="L46" s="14"/>
      <c r="M46" s="14"/>
    </row>
    <row r="47" spans="1:28" x14ac:dyDescent="0.35">
      <c r="A47" s="50" t="s">
        <v>119</v>
      </c>
      <c r="B47" s="42" t="s">
        <v>267</v>
      </c>
      <c r="C47" s="44">
        <f>+'FID 544-2'!C44</f>
        <v>10000000</v>
      </c>
      <c r="D47" s="44">
        <f>+'FID 544-2'!D44</f>
        <v>142081.50999999978</v>
      </c>
      <c r="E47" s="44">
        <f>+'FID 544-2'!E44</f>
        <v>9857918.4900000002</v>
      </c>
      <c r="F47" s="44">
        <f>+'FID 544-2'!F44</f>
        <v>0</v>
      </c>
      <c r="G47" s="46">
        <f>+'FID 544-2'!G44</f>
        <v>2000000</v>
      </c>
      <c r="H47" s="47">
        <f>+'FID 544-2'!H44</f>
        <v>0</v>
      </c>
      <c r="I47" s="47">
        <f>+F47+G47</f>
        <v>2000000</v>
      </c>
      <c r="J47" s="29"/>
      <c r="K47" s="131"/>
      <c r="L47" s="14"/>
      <c r="M47" s="14"/>
    </row>
    <row r="48" spans="1:28" x14ac:dyDescent="0.35">
      <c r="A48" s="50" t="s">
        <v>64</v>
      </c>
      <c r="B48" s="42" t="s">
        <v>110</v>
      </c>
      <c r="C48" s="44">
        <f>+'FID 544-2'!C45+'FID 544-16'!C19</f>
        <v>8194500</v>
      </c>
      <c r="D48" s="44">
        <f>+'FID 544-2'!D45+'FID 544-16'!D19</f>
        <v>630952.38</v>
      </c>
      <c r="E48" s="44">
        <f>+'FID 544-2'!E45+'FID 544-16'!E19</f>
        <v>6549206.6499999994</v>
      </c>
      <c r="F48" s="44">
        <f>+'FID 544-2'!F45+'FID 544-16'!F19</f>
        <v>1014340.9700000007</v>
      </c>
      <c r="G48" s="46">
        <f>+'FID 544-2'!G45+'FID 544-16'!G19</f>
        <v>7470000</v>
      </c>
      <c r="H48" s="47">
        <f>+'FID 544-2'!H45+'FID 544-16'!H19</f>
        <v>0</v>
      </c>
      <c r="I48" s="47">
        <f t="shared" ref="I48:I50" si="4">+F48+G48</f>
        <v>8484340.9700000007</v>
      </c>
      <c r="J48" s="29"/>
      <c r="K48" s="131"/>
      <c r="L48" s="67"/>
      <c r="M48" s="67"/>
      <c r="N48" s="67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35">
      <c r="A49" s="50" t="s">
        <v>60</v>
      </c>
      <c r="B49" s="42" t="s">
        <v>61</v>
      </c>
      <c r="C49" s="44">
        <f>+'FID 544-2'!C46</f>
        <v>9120000</v>
      </c>
      <c r="D49" s="44">
        <f>+'FID 544-2'!D46</f>
        <v>4383636.8100000005</v>
      </c>
      <c r="E49" s="44">
        <f>+'FID 544-2'!E46</f>
        <v>3076163.19</v>
      </c>
      <c r="F49" s="44">
        <f>+'FID 544-2'!F46</f>
        <v>1660199.9999999995</v>
      </c>
      <c r="G49" s="46">
        <f>+'FID 544-2'!G46</f>
        <v>800000</v>
      </c>
      <c r="H49" s="47">
        <f>+'FID 544-2'!H46</f>
        <v>0</v>
      </c>
      <c r="I49" s="47">
        <f t="shared" si="4"/>
        <v>2460199.9999999995</v>
      </c>
      <c r="J49" s="29"/>
      <c r="K49" s="131"/>
      <c r="L49" s="14"/>
      <c r="M49" s="14"/>
    </row>
    <row r="50" spans="1:28" ht="26.25" thickBot="1" x14ac:dyDescent="0.4">
      <c r="A50" s="50" t="s">
        <v>211</v>
      </c>
      <c r="B50" s="42" t="s">
        <v>317</v>
      </c>
      <c r="C50" s="44">
        <f>+'FID 544-2'!C47</f>
        <v>636000</v>
      </c>
      <c r="D50" s="44">
        <f>+'FID 544-2'!D47</f>
        <v>516000</v>
      </c>
      <c r="E50" s="44">
        <f>+'FID 544-2'!E47</f>
        <v>108646</v>
      </c>
      <c r="F50" s="44">
        <f>+'FID 544-2'!F47</f>
        <v>11354</v>
      </c>
      <c r="G50" s="46">
        <f>+'FID 544-2'!G47</f>
        <v>900000</v>
      </c>
      <c r="H50" s="47">
        <f>+'FID 544-2'!H47</f>
        <v>0</v>
      </c>
      <c r="I50" s="47">
        <f t="shared" si="4"/>
        <v>911354</v>
      </c>
      <c r="J50" s="29"/>
      <c r="K50" s="131"/>
      <c r="L50" s="12"/>
      <c r="M50" s="1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26.25" thickBot="1" x14ac:dyDescent="0.4">
      <c r="A51" s="53" t="s">
        <v>94</v>
      </c>
      <c r="B51" s="54"/>
      <c r="C51" s="55">
        <f>SUM(C47:C50)</f>
        <v>27950500</v>
      </c>
      <c r="D51" s="55">
        <f t="shared" ref="D51:F51" si="5">SUM(D47:D50)</f>
        <v>5672670.7000000002</v>
      </c>
      <c r="E51" s="55">
        <f t="shared" si="5"/>
        <v>19591934.330000002</v>
      </c>
      <c r="F51" s="55">
        <f t="shared" si="5"/>
        <v>2685894.97</v>
      </c>
      <c r="G51" s="56">
        <f>SUM(G47:G50)</f>
        <v>11170000</v>
      </c>
      <c r="H51" s="70">
        <f>SUM(H47:H50)</f>
        <v>0</v>
      </c>
      <c r="I51" s="56">
        <f>SUM(I47:I50)</f>
        <v>13855894.970000001</v>
      </c>
      <c r="J51" s="29"/>
      <c r="K51" s="131">
        <f>+G51</f>
        <v>11170000</v>
      </c>
      <c r="L51" s="12"/>
      <c r="M51" s="1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35">
      <c r="A52" s="34" t="s">
        <v>99</v>
      </c>
      <c r="B52" s="57" t="s">
        <v>100</v>
      </c>
      <c r="C52" s="36"/>
      <c r="D52" s="37"/>
      <c r="E52" s="38"/>
      <c r="F52" s="37"/>
      <c r="G52" s="40"/>
      <c r="H52" s="68"/>
      <c r="I52" s="40"/>
      <c r="J52" s="12"/>
      <c r="K52" s="131"/>
      <c r="L52" s="12"/>
      <c r="M52" s="1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35">
      <c r="A53" s="50" t="s">
        <v>69</v>
      </c>
      <c r="B53" s="42" t="s">
        <v>263</v>
      </c>
      <c r="C53" s="44">
        <f>+'FID 544-2'!C50</f>
        <v>1344480</v>
      </c>
      <c r="D53" s="44">
        <f>+'FID 544-2'!D50</f>
        <v>0</v>
      </c>
      <c r="E53" s="44">
        <f>+'FID 544-2'!E50</f>
        <v>0</v>
      </c>
      <c r="F53" s="44">
        <f>+'FID 544-2'!F50</f>
        <v>0</v>
      </c>
      <c r="G53" s="46">
        <f>+'FID 544-2'!G50</f>
        <v>0</v>
      </c>
      <c r="H53" s="47">
        <f>+'FID 544-2'!H50</f>
        <v>-50000</v>
      </c>
      <c r="I53" s="47">
        <f>+'FID 544-2'!I50</f>
        <v>-50000</v>
      </c>
      <c r="J53" s="12"/>
      <c r="K53" s="131"/>
      <c r="L53" s="12"/>
      <c r="M53" s="1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35">
      <c r="A54" s="50" t="s">
        <v>224</v>
      </c>
      <c r="B54" s="42" t="s">
        <v>225</v>
      </c>
      <c r="C54" s="44">
        <f>+'FID 544-2'!C51</f>
        <v>1344480</v>
      </c>
      <c r="D54" s="44">
        <f>+'FID 544-2'!D51</f>
        <v>0</v>
      </c>
      <c r="E54" s="44">
        <f>+'FID 544-2'!E51</f>
        <v>568580.59000000008</v>
      </c>
      <c r="F54" s="44">
        <f>+'FID 544-2'!F51</f>
        <v>775899.40999999992</v>
      </c>
      <c r="G54" s="46">
        <f>+'FID 544-2'!G51</f>
        <v>625000</v>
      </c>
      <c r="H54" s="47">
        <f>+'FID 544-2'!H51</f>
        <v>0</v>
      </c>
      <c r="I54" s="47">
        <f>+'FID 544-2'!I51</f>
        <v>1400899.41</v>
      </c>
      <c r="J54" s="12"/>
      <c r="K54" s="131"/>
      <c r="L54" s="12"/>
      <c r="M54" s="1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26.25" thickBot="1" x14ac:dyDescent="0.4">
      <c r="A55" s="107" t="s">
        <v>11</v>
      </c>
      <c r="B55" s="108" t="s">
        <v>68</v>
      </c>
      <c r="C55" s="44">
        <f>+'FID 544-2'!C52</f>
        <v>166248978</v>
      </c>
      <c r="D55" s="44">
        <f>+'FID 544-2'!D52</f>
        <v>0</v>
      </c>
      <c r="E55" s="44">
        <f>+'FID 544-2'!E52</f>
        <v>0</v>
      </c>
      <c r="F55" s="44">
        <f>+'FID 544-2'!F52</f>
        <v>166248978</v>
      </c>
      <c r="G55" s="46">
        <f>+'FID 544-2'!G52</f>
        <v>0</v>
      </c>
      <c r="H55" s="47">
        <f>+'FID 544-2'!H52</f>
        <v>-4785814</v>
      </c>
      <c r="I55" s="47">
        <f>+'FID 544-2'!I52</f>
        <v>161463164</v>
      </c>
      <c r="J55" s="12"/>
      <c r="K55" s="131"/>
      <c r="L55" s="12"/>
      <c r="M55" s="1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26.25" thickBot="1" x14ac:dyDescent="0.4">
      <c r="A56" s="53" t="s">
        <v>94</v>
      </c>
      <c r="B56" s="54"/>
      <c r="C56" s="55">
        <f>SUM(C53:C55)</f>
        <v>168937938</v>
      </c>
      <c r="D56" s="55">
        <f t="shared" ref="D56:I56" si="6">SUM(D53:D55)</f>
        <v>0</v>
      </c>
      <c r="E56" s="55">
        <f t="shared" si="6"/>
        <v>568580.59000000008</v>
      </c>
      <c r="F56" s="55">
        <f t="shared" si="6"/>
        <v>167024877.41</v>
      </c>
      <c r="G56" s="55">
        <f t="shared" si="6"/>
        <v>625000</v>
      </c>
      <c r="H56" s="55">
        <f t="shared" si="6"/>
        <v>-4835814</v>
      </c>
      <c r="I56" s="56">
        <f t="shared" si="6"/>
        <v>162814063.41</v>
      </c>
      <c r="J56" s="12"/>
      <c r="K56" s="131">
        <f>+G56</f>
        <v>625000</v>
      </c>
      <c r="L56" s="12"/>
      <c r="M56" s="1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35">
      <c r="A57" s="34">
        <v>9</v>
      </c>
      <c r="B57" s="57" t="s">
        <v>318</v>
      </c>
      <c r="C57" s="109"/>
      <c r="D57" s="109"/>
      <c r="E57" s="109"/>
      <c r="F57" s="109"/>
      <c r="G57" s="112"/>
      <c r="H57" s="110"/>
      <c r="I57" s="112"/>
      <c r="J57" s="12"/>
      <c r="K57" s="131"/>
      <c r="L57" s="12"/>
      <c r="M57" s="1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26.25" thickBot="1" x14ac:dyDescent="0.4">
      <c r="A58" s="50" t="s">
        <v>70</v>
      </c>
      <c r="B58" s="42" t="s">
        <v>219</v>
      </c>
      <c r="C58" s="44">
        <f>+'FID 544-2'!C55</f>
        <v>2253900</v>
      </c>
      <c r="D58" s="44">
        <f>+'FID 544-2'!D55</f>
        <v>0</v>
      </c>
      <c r="E58" s="44">
        <f>+'FID 544-2'!E55</f>
        <v>0</v>
      </c>
      <c r="F58" s="44">
        <f>+'FID 544-2'!F55</f>
        <v>2253900</v>
      </c>
      <c r="G58" s="46">
        <f>+'FID 544-2'!G55</f>
        <v>3233510</v>
      </c>
      <c r="H58" s="47">
        <f>+'FID 544-2'!H55</f>
        <v>-3233510</v>
      </c>
      <c r="I58" s="47">
        <f>+'FID 544-2'!I55</f>
        <v>2253900</v>
      </c>
      <c r="J58" s="12"/>
      <c r="K58" s="131"/>
      <c r="L58" s="12"/>
      <c r="M58" s="1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26.25" thickBot="1" x14ac:dyDescent="0.4">
      <c r="A59" s="53" t="s">
        <v>94</v>
      </c>
      <c r="B59" s="54"/>
      <c r="C59" s="55">
        <f>SUM(C58)</f>
        <v>2253900</v>
      </c>
      <c r="D59" s="55">
        <f t="shared" ref="D59:I59" si="7">SUM(D58)</f>
        <v>0</v>
      </c>
      <c r="E59" s="55">
        <f t="shared" si="7"/>
        <v>0</v>
      </c>
      <c r="F59" s="55">
        <f t="shared" si="7"/>
        <v>2253900</v>
      </c>
      <c r="G59" s="55">
        <f t="shared" si="7"/>
        <v>3233510</v>
      </c>
      <c r="H59" s="55">
        <f t="shared" si="7"/>
        <v>-3233510</v>
      </c>
      <c r="I59" s="56">
        <f t="shared" si="7"/>
        <v>2253900</v>
      </c>
      <c r="J59" s="12"/>
      <c r="K59" s="131"/>
      <c r="L59" s="12"/>
      <c r="M59" s="1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26.25" thickBot="1" x14ac:dyDescent="0.4">
      <c r="A60" s="107"/>
      <c r="B60" s="108"/>
      <c r="C60" s="109"/>
      <c r="D60" s="109"/>
      <c r="E60" s="109"/>
      <c r="F60" s="109"/>
      <c r="G60" s="112"/>
      <c r="H60" s="110"/>
      <c r="I60" s="112"/>
      <c r="J60" s="12"/>
      <c r="K60" s="131"/>
      <c r="L60" s="12"/>
      <c r="M60" s="1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26.25" thickBot="1" x14ac:dyDescent="0.4">
      <c r="A61" s="53" t="s">
        <v>101</v>
      </c>
      <c r="B61" s="54"/>
      <c r="C61" s="55">
        <f>+C23+C45+C51+C56+C59</f>
        <v>1118015464</v>
      </c>
      <c r="D61" s="55">
        <f>+D23+D45+D51</f>
        <v>158960204.45578998</v>
      </c>
      <c r="E61" s="55">
        <f t="shared" ref="E61:I61" si="8">+E23+E45+E51+E56+E59</f>
        <v>350989361.06874299</v>
      </c>
      <c r="F61" s="55">
        <f t="shared" si="8"/>
        <v>606721418.47546697</v>
      </c>
      <c r="G61" s="55">
        <f t="shared" si="8"/>
        <v>51026191</v>
      </c>
      <c r="H61" s="55">
        <f t="shared" si="8"/>
        <v>-51026191</v>
      </c>
      <c r="I61" s="56">
        <f t="shared" si="8"/>
        <v>606721418.47546697</v>
      </c>
      <c r="J61" s="12"/>
      <c r="K61" s="131"/>
      <c r="L61" s="12"/>
      <c r="M61" s="1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35">
      <c r="A62" s="58"/>
      <c r="B62" s="59"/>
      <c r="C62" s="59"/>
      <c r="D62" s="59"/>
      <c r="E62" s="59"/>
      <c r="F62" s="59"/>
      <c r="G62" s="59"/>
      <c r="H62" s="59"/>
      <c r="I62" s="59"/>
      <c r="J62" s="12"/>
      <c r="K62" s="131"/>
      <c r="L62" s="12"/>
      <c r="M62" s="1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35">
      <c r="A63" s="58"/>
      <c r="B63" s="59"/>
      <c r="C63" s="59">
        <f>+C61-'FID 544-2'!C57-'FID 544-3'!C15-'FID 544-16'!C21</f>
        <v>0</v>
      </c>
      <c r="D63" s="59">
        <f>+D61-'FID 544-2'!D57-'FID 544-3'!D15-'FID 544-16'!D21</f>
        <v>0</v>
      </c>
      <c r="E63" s="59">
        <f>+E61-'FID 544-2'!E57-'FID 544-3'!E15-'FID 544-16'!E21</f>
        <v>0</v>
      </c>
      <c r="F63" s="59">
        <f>+F61-'FID 544-2'!F57-'FID 544-3'!F15-'FID 544-16'!F21</f>
        <v>0</v>
      </c>
      <c r="G63" s="59">
        <f>+G61-'FID 544-2'!G57-'FID 544-3'!G15-'FID 544-16'!G21</f>
        <v>0</v>
      </c>
      <c r="H63" s="59">
        <f>+H61-'FID 544-2'!H57-'FID 544-3'!H15-'FID 544-16'!H21</f>
        <v>0</v>
      </c>
      <c r="I63" s="59">
        <f>+I61-'FID 544-2'!I57-'FID 544-3'!I15-'FID 544-16'!I21</f>
        <v>0</v>
      </c>
      <c r="J63" s="12"/>
      <c r="K63" s="131">
        <f>+K23+K51+K56</f>
        <v>17180951</v>
      </c>
      <c r="L63" s="12"/>
      <c r="M63" s="1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s="12" customFormat="1" x14ac:dyDescent="0.35">
      <c r="A64" s="58"/>
      <c r="B64" s="59"/>
      <c r="C64" s="59"/>
      <c r="D64" s="59"/>
      <c r="E64" s="59"/>
      <c r="F64" s="59"/>
      <c r="G64" s="59"/>
      <c r="H64" s="59"/>
      <c r="I64" s="59"/>
      <c r="K64" s="131"/>
    </row>
    <row r="65" spans="1:28" s="12" customFormat="1" ht="26.25" thickBot="1" x14ac:dyDescent="0.4">
      <c r="A65" s="58" t="s">
        <v>102</v>
      </c>
      <c r="B65" s="60"/>
      <c r="C65" s="61"/>
      <c r="D65" s="62"/>
      <c r="E65" s="62"/>
      <c r="F65" s="62"/>
      <c r="G65" s="59"/>
      <c r="H65" s="59"/>
      <c r="I65" s="62"/>
      <c r="K65" s="131"/>
      <c r="L65" s="14"/>
      <c r="M65" s="14"/>
    </row>
    <row r="66" spans="1:28" s="12" customFormat="1" x14ac:dyDescent="0.35">
      <c r="A66" s="63"/>
      <c r="B66" s="63" t="s">
        <v>103</v>
      </c>
      <c r="C66" s="62"/>
      <c r="D66" s="62"/>
      <c r="E66" s="62"/>
      <c r="F66" s="62"/>
      <c r="G66" s="62"/>
      <c r="H66" s="62"/>
      <c r="K66" s="131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s="12" customFormat="1" x14ac:dyDescent="0.35">
      <c r="A67" s="63"/>
      <c r="B67" s="63"/>
      <c r="C67" s="62"/>
      <c r="D67" s="62"/>
      <c r="E67" s="62"/>
      <c r="F67" s="62"/>
      <c r="G67" s="62"/>
      <c r="H67" s="62"/>
      <c r="K67" s="131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s="12" customFormat="1" ht="26.25" thickBot="1" x14ac:dyDescent="0.4">
      <c r="A68" s="58" t="s">
        <v>113</v>
      </c>
      <c r="B68" s="60"/>
      <c r="C68" s="61"/>
      <c r="D68" s="62"/>
      <c r="E68" s="62"/>
      <c r="F68" s="62"/>
      <c r="G68" s="62"/>
      <c r="H68" s="62"/>
      <c r="K68" s="131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s="12" customFormat="1" x14ac:dyDescent="0.35">
      <c r="A69" s="63"/>
      <c r="B69" s="63" t="s">
        <v>104</v>
      </c>
      <c r="C69" s="62"/>
      <c r="D69" s="62"/>
      <c r="E69" s="62"/>
      <c r="F69" s="62"/>
      <c r="G69" s="62"/>
      <c r="H69" s="62"/>
      <c r="K69" s="131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s="12" customFormat="1" x14ac:dyDescent="0.35">
      <c r="A70" s="63"/>
      <c r="B70" s="63"/>
      <c r="C70" s="62"/>
      <c r="D70" s="62"/>
      <c r="E70" s="62"/>
      <c r="F70" s="62"/>
      <c r="G70" s="62"/>
      <c r="H70" s="62"/>
      <c r="K70" s="131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s="12" customFormat="1" ht="26.25" thickBot="1" x14ac:dyDescent="0.4">
      <c r="A71" s="58" t="s">
        <v>105</v>
      </c>
      <c r="B71" s="60"/>
      <c r="C71" s="61"/>
      <c r="D71" s="62"/>
      <c r="E71" s="62"/>
      <c r="F71" s="62"/>
      <c r="G71" s="62"/>
      <c r="H71" s="62"/>
      <c r="K71" s="131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s="12" customFormat="1" x14ac:dyDescent="0.35">
      <c r="A72" s="63"/>
      <c r="B72" s="63" t="s">
        <v>106</v>
      </c>
      <c r="C72" s="62"/>
      <c r="D72" s="62"/>
      <c r="E72" s="62"/>
      <c r="F72" s="62"/>
      <c r="G72" s="62"/>
      <c r="H72" s="62"/>
      <c r="K72" s="131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s="12" customFormat="1" x14ac:dyDescent="0.35">
      <c r="A73" s="62"/>
      <c r="B73" s="62"/>
      <c r="C73" s="62"/>
      <c r="D73" s="62"/>
      <c r="E73" s="62"/>
      <c r="K73" s="131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s="12" customFormat="1" ht="26.25" x14ac:dyDescent="0.4">
      <c r="A74" s="29"/>
      <c r="B74" s="29"/>
      <c r="C74" s="64"/>
      <c r="D74" s="64"/>
      <c r="K74" s="131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s="12" customFormat="1" ht="26.25" x14ac:dyDescent="0.4">
      <c r="C75" s="64"/>
      <c r="D75" s="64"/>
      <c r="K75" s="131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12" customFormat="1" ht="26.25" x14ac:dyDescent="0.4">
      <c r="C76" s="64"/>
      <c r="D76" s="64"/>
      <c r="K76" s="131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12" customFormat="1" x14ac:dyDescent="0.35">
      <c r="K77" s="131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12" customFormat="1" x14ac:dyDescent="0.35">
      <c r="K78" s="131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s="12" customFormat="1" x14ac:dyDescent="0.35">
      <c r="K79" s="131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s="12" customFormat="1" x14ac:dyDescent="0.35">
      <c r="K80" s="131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35">
      <c r="K81" s="131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35">
      <c r="K82" s="131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35">
      <c r="K83" s="131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35">
      <c r="K84" s="131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35">
      <c r="K85" s="131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35">
      <c r="K86" s="131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35">
      <c r="K87" s="131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35">
      <c r="K88" s="131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35">
      <c r="K89" s="131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35">
      <c r="K90" s="131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35">
      <c r="K91" s="131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35">
      <c r="K92" s="131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35">
      <c r="K93" s="131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35">
      <c r="K94" s="131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35">
      <c r="K95" s="131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35">
      <c r="K96" s="131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35">
      <c r="K97" s="131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35">
      <c r="K98" s="131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35">
      <c r="K99" s="131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35">
      <c r="K100" s="131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35">
      <c r="K101" s="131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35">
      <c r="K102" s="131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35">
      <c r="K103" s="131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35">
      <c r="K104" s="131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35">
      <c r="K105" s="131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35">
      <c r="K106" s="131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35">
      <c r="K107" s="131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35">
      <c r="K108" s="131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35">
      <c r="K109" s="131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35">
      <c r="K110" s="131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35">
      <c r="K111" s="131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35">
      <c r="K112" s="131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35">
      <c r="K113" s="131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35">
      <c r="K114" s="131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35">
      <c r="K115" s="131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35">
      <c r="K116" s="131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35">
      <c r="K117" s="131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35">
      <c r="K118" s="131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35">
      <c r="K119" s="131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35">
      <c r="K120" s="131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35">
      <c r="K121" s="131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35">
      <c r="K122" s="131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35">
      <c r="K123" s="131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35">
      <c r="K124" s="131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35">
      <c r="K125" s="131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35">
      <c r="K126" s="131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35">
      <c r="K127" s="131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35">
      <c r="K128" s="131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35">
      <c r="K129" s="131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35">
      <c r="K130" s="131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35">
      <c r="K131" s="131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35">
      <c r="K132" s="131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35">
      <c r="K133" s="131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35">
      <c r="K134" s="131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35">
      <c r="K135" s="131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35">
      <c r="K136" s="131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35">
      <c r="K137" s="131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35">
      <c r="K138" s="131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35">
      <c r="K139" s="131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35">
      <c r="K140" s="131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35">
      <c r="K141" s="131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35">
      <c r="K142" s="131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35">
      <c r="K143" s="131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35">
      <c r="K144" s="131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35">
      <c r="K145" s="131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35">
      <c r="K146" s="131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35">
      <c r="K147" s="131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35">
      <c r="K148" s="131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35">
      <c r="K149" s="131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35">
      <c r="K150" s="131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35">
      <c r="K151" s="131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35">
      <c r="K152" s="131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35">
      <c r="K153" s="131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35">
      <c r="K154" s="131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35">
      <c r="K155" s="131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35">
      <c r="K156" s="131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35">
      <c r="K157" s="131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35">
      <c r="K158" s="131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35">
      <c r="K159" s="131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35">
      <c r="K160" s="131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35">
      <c r="K161" s="131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35">
      <c r="K162" s="131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35">
      <c r="K163" s="131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35">
      <c r="K164" s="131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35">
      <c r="K165" s="131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35">
      <c r="K166" s="131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35">
      <c r="K167" s="131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35">
      <c r="K168" s="131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35">
      <c r="K169" s="131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35">
      <c r="K170" s="131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35">
      <c r="K171" s="131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35">
      <c r="K172" s="131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35">
      <c r="K173" s="131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35">
      <c r="K174" s="131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35">
      <c r="K175" s="131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35">
      <c r="K176" s="131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35">
      <c r="K177" s="131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35">
      <c r="K178" s="131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35">
      <c r="K179" s="131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35">
      <c r="K180" s="131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35">
      <c r="K181" s="131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35">
      <c r="K182" s="131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35">
      <c r="K183" s="131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35">
      <c r="K184" s="131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35">
      <c r="K185" s="131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35">
      <c r="K186" s="131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35">
      <c r="K187" s="131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35">
      <c r="K188" s="131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35">
      <c r="K189" s="131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35">
      <c r="K190" s="131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35">
      <c r="K191" s="131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35">
      <c r="K192" s="131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35">
      <c r="K193" s="131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35">
      <c r="K194" s="131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35">
      <c r="K195" s="131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35">
      <c r="K196" s="131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35">
      <c r="K197" s="131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35">
      <c r="K198" s="131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35">
      <c r="K199" s="131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35">
      <c r="K200" s="131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35">
      <c r="K201" s="131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35">
      <c r="K202" s="131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35">
      <c r="K203" s="131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35">
      <c r="K204" s="131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35">
      <c r="K205" s="131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35">
      <c r="K206" s="131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35">
      <c r="K207" s="131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35">
      <c r="K208" s="131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35">
      <c r="K209" s="131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35">
      <c r="K210" s="131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35">
      <c r="K211" s="131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35">
      <c r="K212" s="131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35">
      <c r="K213" s="131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35">
      <c r="K214" s="131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35">
      <c r="K215" s="131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35">
      <c r="K216" s="131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35">
      <c r="K217" s="131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35">
      <c r="K218" s="131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35">
      <c r="K219" s="131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35">
      <c r="K220" s="131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35">
      <c r="K221" s="131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35">
      <c r="K222" s="131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35">
      <c r="K223" s="131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35">
      <c r="K224" s="131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35">
      <c r="K225" s="131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35">
      <c r="K226" s="131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35">
      <c r="K227" s="131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35">
      <c r="K228" s="131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35">
      <c r="K229" s="131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35">
      <c r="K230" s="131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35">
      <c r="K231" s="131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35">
      <c r="K232" s="131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35">
      <c r="K233" s="131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35">
      <c r="K234" s="131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35">
      <c r="K235" s="131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35">
      <c r="K236" s="131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35">
      <c r="K237" s="131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35">
      <c r="K238" s="131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35">
      <c r="K239" s="131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35">
      <c r="K240" s="131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35">
      <c r="K241" s="131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35">
      <c r="K242" s="131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35">
      <c r="K243" s="131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35">
      <c r="K244" s="131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35">
      <c r="K245" s="131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35">
      <c r="K246" s="131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35">
      <c r="K247" s="131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35">
      <c r="K248" s="131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35">
      <c r="K249" s="131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35">
      <c r="K250" s="131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35">
      <c r="K251" s="131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35">
      <c r="K252" s="131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35">
      <c r="K253" s="131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35">
      <c r="K254" s="131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35">
      <c r="K255" s="131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35">
      <c r="K256" s="131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35">
      <c r="K257" s="131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35">
      <c r="K258" s="131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35">
      <c r="K259" s="131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35">
      <c r="K260" s="131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35">
      <c r="K261" s="131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35">
      <c r="K262" s="131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35">
      <c r="K263" s="131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35">
      <c r="K264" s="131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35">
      <c r="K265" s="131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35">
      <c r="K266" s="131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35">
      <c r="K267" s="131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35">
      <c r="K268" s="131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35">
      <c r="K269" s="131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35">
      <c r="K270" s="131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35">
      <c r="K271" s="131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35">
      <c r="K272" s="131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35">
      <c r="K273" s="131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35">
      <c r="K274" s="131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35">
      <c r="K275" s="131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35">
      <c r="K276" s="131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35">
      <c r="K277" s="131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35">
      <c r="K278" s="131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35">
      <c r="K279" s="131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35">
      <c r="K280" s="131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35">
      <c r="K281" s="131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35">
      <c r="K282" s="131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35">
      <c r="K283" s="131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35">
      <c r="K284" s="131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35">
      <c r="K285" s="131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35">
      <c r="K286" s="131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35">
      <c r="K287" s="131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35">
      <c r="K288" s="131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35">
      <c r="K289" s="131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35">
      <c r="K290" s="131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35">
      <c r="K291" s="131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35">
      <c r="K292" s="131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35">
      <c r="K293" s="131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35">
      <c r="K294" s="131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35">
      <c r="K295" s="131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35">
      <c r="K296" s="131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35">
      <c r="K297" s="131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35">
      <c r="K298" s="131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35">
      <c r="K299" s="131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35">
      <c r="K300" s="131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35">
      <c r="K301" s="131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35">
      <c r="K302" s="131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35">
      <c r="K303" s="131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35">
      <c r="K304" s="131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35">
      <c r="K305" s="131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35">
      <c r="K306" s="131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35">
      <c r="K307" s="131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35">
      <c r="K308" s="131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35">
      <c r="K309" s="131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35">
      <c r="K310" s="131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35">
      <c r="K311" s="131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35">
      <c r="K312" s="131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35">
      <c r="K313" s="131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35">
      <c r="K314" s="131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35">
      <c r="K315" s="131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35">
      <c r="K316" s="131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35">
      <c r="K317" s="131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35">
      <c r="K318" s="131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35">
      <c r="K319" s="131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35">
      <c r="K320" s="131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35">
      <c r="K321" s="131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35">
      <c r="K322" s="131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35">
      <c r="K323" s="131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35">
      <c r="K324" s="131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35">
      <c r="K325" s="131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35">
      <c r="K326" s="131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35">
      <c r="K327" s="131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35">
      <c r="K328" s="131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35">
      <c r="K329" s="131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35">
      <c r="K330" s="131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35">
      <c r="K331" s="131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35">
      <c r="K332" s="131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35">
      <c r="K333" s="131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35">
      <c r="K334" s="131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35">
      <c r="K335" s="131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35">
      <c r="K336" s="131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35">
      <c r="K337" s="131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35">
      <c r="K338" s="131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35">
      <c r="K339" s="131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35">
      <c r="K340" s="131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35">
      <c r="K341" s="131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35">
      <c r="K342" s="131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35">
      <c r="K343" s="131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35">
      <c r="K344" s="131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35">
      <c r="K345" s="131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35">
      <c r="K346" s="131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35">
      <c r="K347" s="131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35">
      <c r="K348" s="131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35">
      <c r="K349" s="131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35">
      <c r="K350" s="131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35">
      <c r="K351" s="131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35">
      <c r="K352" s="131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35">
      <c r="K353" s="131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35">
      <c r="K354" s="131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35">
      <c r="K355" s="131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35">
      <c r="K356" s="131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35">
      <c r="K357" s="131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35">
      <c r="K358" s="131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35">
      <c r="K359" s="131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35">
      <c r="K360" s="131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35">
      <c r="K361" s="131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35">
      <c r="K362" s="131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35">
      <c r="K363" s="131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35">
      <c r="K364" s="131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35">
      <c r="K365" s="131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35">
      <c r="K366" s="131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35">
      <c r="K367" s="131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35">
      <c r="K368" s="131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35">
      <c r="K369" s="131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35">
      <c r="K370" s="131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35">
      <c r="K371" s="131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35">
      <c r="K372" s="131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35">
      <c r="K373" s="131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35">
      <c r="K374" s="131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35">
      <c r="K375" s="131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35">
      <c r="K376" s="131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35">
      <c r="K377" s="131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35">
      <c r="K378" s="131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35">
      <c r="K379" s="131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35">
      <c r="K380" s="131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35">
      <c r="K381" s="131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35">
      <c r="K382" s="131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35">
      <c r="K383" s="131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35">
      <c r="K384" s="131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35">
      <c r="K385" s="131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35">
      <c r="K386" s="131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35">
      <c r="K387" s="131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35">
      <c r="K388" s="131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35">
      <c r="K389" s="131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35">
      <c r="K390" s="131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35">
      <c r="K391" s="131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35">
      <c r="K392" s="131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35">
      <c r="K393" s="131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35">
      <c r="K394" s="131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35">
      <c r="K395" s="131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35">
      <c r="K396" s="131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35">
      <c r="K397" s="131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35">
      <c r="K398" s="131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35">
      <c r="K399" s="131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35">
      <c r="K400" s="131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35">
      <c r="K401" s="131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35">
      <c r="K402" s="131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35">
      <c r="K403" s="131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35">
      <c r="K404" s="131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35">
      <c r="K405" s="131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35">
      <c r="K406" s="131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35">
      <c r="K407" s="131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35">
      <c r="K408" s="131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35">
      <c r="K409" s="131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35">
      <c r="K410" s="131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35">
      <c r="K411" s="131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35">
      <c r="K412" s="131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35">
      <c r="K413" s="131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35">
      <c r="K414" s="131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35">
      <c r="K415" s="131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35">
      <c r="K416" s="131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35">
      <c r="K417" s="131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35">
      <c r="K418" s="131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35">
      <c r="K419" s="131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35">
      <c r="K420" s="131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35">
      <c r="K421" s="131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35">
      <c r="K422" s="131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35">
      <c r="K423" s="131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35">
      <c r="K424" s="131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35">
      <c r="K425" s="131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35">
      <c r="K426" s="131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35">
      <c r="K427" s="131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35">
      <c r="K428" s="131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35">
      <c r="K429" s="131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35">
      <c r="K430" s="131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35">
      <c r="K431" s="131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1:28" s="12" customFormat="1" x14ac:dyDescent="0.35">
      <c r="K432" s="131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1:28" s="12" customFormat="1" x14ac:dyDescent="0.35">
      <c r="K433" s="131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1:28" s="12" customFormat="1" x14ac:dyDescent="0.35">
      <c r="K434" s="131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1:28" s="12" customFormat="1" x14ac:dyDescent="0.35">
      <c r="K435" s="131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1:28" s="12" customFormat="1" x14ac:dyDescent="0.35">
      <c r="K436" s="131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1:28" s="12" customFormat="1" x14ac:dyDescent="0.35">
      <c r="K437" s="131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1:28" s="12" customFormat="1" x14ac:dyDescent="0.35">
      <c r="K438" s="131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1:28" s="12" customFormat="1" x14ac:dyDescent="0.35">
      <c r="K439" s="131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1:28" s="12" customFormat="1" x14ac:dyDescent="0.35">
      <c r="K440" s="131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1:28" s="12" customFormat="1" x14ac:dyDescent="0.35">
      <c r="K441" s="131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1:28" s="12" customFormat="1" x14ac:dyDescent="0.35">
      <c r="K442" s="131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1:28" s="12" customFormat="1" x14ac:dyDescent="0.35">
      <c r="K443" s="131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1:28" s="12" customFormat="1" x14ac:dyDescent="0.35">
      <c r="K444" s="131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1:28" s="12" customFormat="1" x14ac:dyDescent="0.35">
      <c r="K445" s="131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1:28" s="12" customFormat="1" x14ac:dyDescent="0.35">
      <c r="K446" s="131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1:28" s="12" customFormat="1" x14ac:dyDescent="0.35">
      <c r="K447" s="131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1:28" s="12" customFormat="1" x14ac:dyDescent="0.35">
      <c r="K448" s="131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1:28" s="12" customFormat="1" x14ac:dyDescent="0.35">
      <c r="K449" s="131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1:28" s="12" customFormat="1" x14ac:dyDescent="0.35">
      <c r="K450" s="131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1:28" s="12" customFormat="1" x14ac:dyDescent="0.35">
      <c r="K451" s="131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1:28" s="12" customFormat="1" x14ac:dyDescent="0.35">
      <c r="K452" s="131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1:28" s="12" customFormat="1" x14ac:dyDescent="0.35">
      <c r="K453" s="131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1:28" s="12" customFormat="1" x14ac:dyDescent="0.35">
      <c r="K454" s="131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1:28" s="12" customFormat="1" x14ac:dyDescent="0.35">
      <c r="K455" s="131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1:28" s="12" customFormat="1" x14ac:dyDescent="0.35">
      <c r="K456" s="131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1:28" s="12" customFormat="1" x14ac:dyDescent="0.35">
      <c r="K457" s="131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1:28" s="12" customFormat="1" x14ac:dyDescent="0.35">
      <c r="K458" s="131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1:28" s="12" customFormat="1" x14ac:dyDescent="0.35">
      <c r="K459" s="131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1:28" s="12" customFormat="1" x14ac:dyDescent="0.35">
      <c r="K460" s="131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1:28" s="12" customFormat="1" x14ac:dyDescent="0.35">
      <c r="K461" s="131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1:28" s="12" customFormat="1" x14ac:dyDescent="0.35">
      <c r="K462" s="131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1:28" s="12" customFormat="1" x14ac:dyDescent="0.35">
      <c r="K463" s="131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1:28" s="12" customFormat="1" x14ac:dyDescent="0.35">
      <c r="K464" s="131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1:28" s="12" customFormat="1" x14ac:dyDescent="0.35">
      <c r="K465" s="131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1:28" s="12" customFormat="1" x14ac:dyDescent="0.35">
      <c r="K466" s="131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1:28" s="12" customFormat="1" x14ac:dyDescent="0.35">
      <c r="K467" s="131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1:28" s="12" customFormat="1" x14ac:dyDescent="0.35">
      <c r="K468" s="131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1:28" s="12" customFormat="1" x14ac:dyDescent="0.35">
      <c r="K469" s="131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1:28" s="12" customFormat="1" x14ac:dyDescent="0.35">
      <c r="K470" s="131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1:28" s="12" customFormat="1" x14ac:dyDescent="0.35">
      <c r="K471" s="131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1:28" s="12" customFormat="1" x14ac:dyDescent="0.35">
      <c r="K472" s="131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1:28" s="12" customFormat="1" x14ac:dyDescent="0.35">
      <c r="K473" s="131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1:28" s="12" customFormat="1" x14ac:dyDescent="0.35">
      <c r="K474" s="131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1:28" s="12" customFormat="1" x14ac:dyDescent="0.35">
      <c r="K475" s="131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1:28" s="12" customFormat="1" x14ac:dyDescent="0.35">
      <c r="K476" s="131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1:28" s="12" customFormat="1" x14ac:dyDescent="0.35">
      <c r="K477" s="131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1:28" s="12" customFormat="1" x14ac:dyDescent="0.35">
      <c r="K478" s="131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1:28" s="12" customFormat="1" x14ac:dyDescent="0.35">
      <c r="K479" s="131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1:28" s="12" customFormat="1" x14ac:dyDescent="0.35">
      <c r="K480" s="131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1:28" s="12" customFormat="1" x14ac:dyDescent="0.35">
      <c r="K481" s="131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1:28" s="12" customFormat="1" x14ac:dyDescent="0.35">
      <c r="K482" s="131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1:28" s="12" customFormat="1" x14ac:dyDescent="0.35">
      <c r="K483" s="131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1:28" s="12" customFormat="1" x14ac:dyDescent="0.35">
      <c r="K484" s="131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1:28" s="12" customFormat="1" x14ac:dyDescent="0.35">
      <c r="K485" s="131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1:28" s="12" customFormat="1" x14ac:dyDescent="0.35">
      <c r="K486" s="131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1:28" s="12" customFormat="1" x14ac:dyDescent="0.35">
      <c r="K487" s="131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1:28" s="12" customFormat="1" x14ac:dyDescent="0.35">
      <c r="K488" s="131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1:28" s="12" customFormat="1" x14ac:dyDescent="0.35">
      <c r="K489" s="131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1:28" s="12" customFormat="1" x14ac:dyDescent="0.35">
      <c r="K490" s="131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1:28" s="12" customFormat="1" x14ac:dyDescent="0.35">
      <c r="K491" s="131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1:28" s="12" customFormat="1" x14ac:dyDescent="0.35">
      <c r="K492" s="131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1:28" s="12" customFormat="1" x14ac:dyDescent="0.35">
      <c r="K493" s="131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1:28" s="12" customFormat="1" x14ac:dyDescent="0.35">
      <c r="K494" s="131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1:28" s="12" customFormat="1" x14ac:dyDescent="0.35">
      <c r="K495" s="131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1:28" s="12" customFormat="1" x14ac:dyDescent="0.35">
      <c r="K496" s="131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1:28" s="12" customFormat="1" x14ac:dyDescent="0.35">
      <c r="K497" s="131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1:28" s="12" customFormat="1" x14ac:dyDescent="0.35">
      <c r="K498" s="131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1:28" s="12" customFormat="1" x14ac:dyDescent="0.35">
      <c r="K499" s="131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1:28" s="12" customFormat="1" x14ac:dyDescent="0.35">
      <c r="K500" s="131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1:28" s="12" customFormat="1" x14ac:dyDescent="0.35">
      <c r="K501" s="131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1:28" s="12" customFormat="1" x14ac:dyDescent="0.35">
      <c r="K502" s="131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1:28" s="12" customFormat="1" x14ac:dyDescent="0.35">
      <c r="K503" s="131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1:28" s="12" customFormat="1" x14ac:dyDescent="0.35">
      <c r="K504" s="131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1:28" s="12" customFormat="1" x14ac:dyDescent="0.35">
      <c r="K505" s="131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1:28" s="12" customFormat="1" x14ac:dyDescent="0.35">
      <c r="K506" s="131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1:28" s="12" customFormat="1" x14ac:dyDescent="0.35">
      <c r="K507" s="131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1:28" s="12" customFormat="1" x14ac:dyDescent="0.35">
      <c r="K508" s="131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1:28" s="12" customFormat="1" x14ac:dyDescent="0.35">
      <c r="K509" s="131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1:28" s="12" customFormat="1" x14ac:dyDescent="0.35">
      <c r="K510" s="131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1:28" s="12" customFormat="1" x14ac:dyDescent="0.35">
      <c r="K511" s="131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1:28" s="12" customFormat="1" x14ac:dyDescent="0.35">
      <c r="K512" s="131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1:28" s="12" customFormat="1" x14ac:dyDescent="0.35">
      <c r="K513" s="131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1:28" s="12" customFormat="1" x14ac:dyDescent="0.35">
      <c r="K514" s="131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1:28" s="12" customFormat="1" x14ac:dyDescent="0.35">
      <c r="K515" s="131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1:28" s="12" customFormat="1" x14ac:dyDescent="0.35">
      <c r="K516" s="131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1:28" s="12" customFormat="1" x14ac:dyDescent="0.35">
      <c r="K517" s="131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1:28" s="12" customFormat="1" x14ac:dyDescent="0.35">
      <c r="K518" s="131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1:28" s="12" customFormat="1" x14ac:dyDescent="0.35">
      <c r="K519" s="131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1:28" s="12" customFormat="1" x14ac:dyDescent="0.35">
      <c r="K520" s="131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1:28" s="12" customFormat="1" x14ac:dyDescent="0.35">
      <c r="K521" s="131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1:28" s="12" customFormat="1" x14ac:dyDescent="0.35">
      <c r="K522" s="131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1:28" s="12" customFormat="1" x14ac:dyDescent="0.35">
      <c r="K523" s="131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1:28" s="12" customFormat="1" x14ac:dyDescent="0.35">
      <c r="K524" s="131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1:28" s="12" customFormat="1" x14ac:dyDescent="0.35">
      <c r="K525" s="131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1:28" s="12" customFormat="1" x14ac:dyDescent="0.35">
      <c r="K526" s="131"/>
      <c r="L526" s="14"/>
      <c r="M526" s="1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1:28" s="12" customFormat="1" x14ac:dyDescent="0.35">
      <c r="K527" s="131"/>
      <c r="L527" s="14"/>
      <c r="M527" s="1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1:28" s="12" customFormat="1" x14ac:dyDescent="0.35">
      <c r="K528" s="131"/>
      <c r="L528" s="14"/>
      <c r="M528" s="1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1:28" s="12" customFormat="1" x14ac:dyDescent="0.35">
      <c r="K529" s="131"/>
      <c r="L529" s="14"/>
      <c r="M529" s="1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1:28" s="12" customFormat="1" x14ac:dyDescent="0.35">
      <c r="K530" s="131"/>
      <c r="L530" s="14"/>
      <c r="M530" s="1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1:28" s="12" customFormat="1" x14ac:dyDescent="0.35">
      <c r="K531" s="131"/>
      <c r="L531" s="14"/>
      <c r="M531" s="1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1:28" s="12" customFormat="1" x14ac:dyDescent="0.35">
      <c r="K532" s="131"/>
      <c r="L532" s="14"/>
      <c r="M532" s="1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1:28" s="12" customFormat="1" x14ac:dyDescent="0.35">
      <c r="K533" s="131"/>
      <c r="L533" s="14"/>
      <c r="M533" s="1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1:28" s="12" customFormat="1" x14ac:dyDescent="0.35">
      <c r="K534" s="131"/>
      <c r="L534" s="14"/>
      <c r="M534" s="1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1:28" s="12" customFormat="1" x14ac:dyDescent="0.35">
      <c r="K535" s="131"/>
      <c r="L535" s="14"/>
      <c r="M535" s="1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1:28" s="12" customFormat="1" x14ac:dyDescent="0.35">
      <c r="K536" s="131"/>
      <c r="L536" s="14"/>
      <c r="M536" s="1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1:28" s="12" customFormat="1" x14ac:dyDescent="0.35">
      <c r="K537" s="131"/>
      <c r="L537" s="14"/>
      <c r="M537" s="1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1:28" s="12" customFormat="1" x14ac:dyDescent="0.35">
      <c r="K538" s="131"/>
      <c r="L538" s="14"/>
      <c r="M538" s="1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1:28" s="12" customFormat="1" x14ac:dyDescent="0.35">
      <c r="K539" s="131"/>
      <c r="L539" s="14"/>
      <c r="M539" s="1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1:28" s="12" customFormat="1" x14ac:dyDescent="0.35">
      <c r="K540" s="131"/>
      <c r="L540" s="14"/>
      <c r="M540" s="1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1:28" s="12" customFormat="1" x14ac:dyDescent="0.35">
      <c r="K541" s="131"/>
      <c r="L541" s="14"/>
      <c r="M541" s="1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1:28" s="12" customFormat="1" x14ac:dyDescent="0.35">
      <c r="K542" s="131"/>
      <c r="L542" s="14"/>
      <c r="M542" s="1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1:28" s="12" customFormat="1" x14ac:dyDescent="0.35">
      <c r="K543" s="131"/>
      <c r="L543" s="14"/>
      <c r="M543" s="1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1:28" s="12" customFormat="1" x14ac:dyDescent="0.35">
      <c r="K544" s="131"/>
      <c r="L544" s="14"/>
      <c r="M544" s="1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1:28" s="12" customFormat="1" x14ac:dyDescent="0.35">
      <c r="K545" s="131"/>
      <c r="L545" s="14"/>
      <c r="M545" s="1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1:28" s="12" customFormat="1" x14ac:dyDescent="0.35">
      <c r="K546" s="131"/>
      <c r="L546" s="14"/>
      <c r="M546" s="1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1:28" s="12" customFormat="1" x14ac:dyDescent="0.35">
      <c r="K547" s="131"/>
      <c r="L547" s="14"/>
      <c r="M547" s="1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1:28" s="12" customFormat="1" x14ac:dyDescent="0.35">
      <c r="K548" s="131"/>
      <c r="L548" s="14"/>
      <c r="M548" s="1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1:28" s="12" customFormat="1" x14ac:dyDescent="0.35">
      <c r="K549" s="131"/>
      <c r="L549" s="14"/>
      <c r="M549" s="1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1:28" s="12" customFormat="1" x14ac:dyDescent="0.35">
      <c r="K550" s="131"/>
      <c r="L550" s="14"/>
      <c r="M550" s="1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1:28" s="12" customFormat="1" x14ac:dyDescent="0.35">
      <c r="K551" s="131"/>
      <c r="L551" s="14"/>
      <c r="M551" s="1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1:28" s="12" customFormat="1" x14ac:dyDescent="0.35">
      <c r="K552" s="131"/>
      <c r="L552" s="14"/>
      <c r="M552" s="1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1:28" s="12" customFormat="1" x14ac:dyDescent="0.35">
      <c r="K553" s="131"/>
      <c r="L553" s="14"/>
      <c r="M553" s="1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1:28" s="12" customFormat="1" x14ac:dyDescent="0.35">
      <c r="K554" s="131"/>
      <c r="L554" s="14"/>
      <c r="M554" s="1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1:28" s="12" customFormat="1" x14ac:dyDescent="0.35">
      <c r="K555" s="131"/>
      <c r="L555" s="14"/>
      <c r="M555" s="1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1:28" s="12" customFormat="1" x14ac:dyDescent="0.35">
      <c r="K556" s="131"/>
      <c r="L556" s="14"/>
      <c r="M556" s="1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1:28" s="12" customFormat="1" x14ac:dyDescent="0.35">
      <c r="K557" s="131"/>
      <c r="L557" s="14"/>
      <c r="M557" s="1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1:28" s="12" customFormat="1" x14ac:dyDescent="0.35">
      <c r="K558" s="131"/>
      <c r="L558" s="14"/>
      <c r="M558" s="1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1:28" s="12" customFormat="1" x14ac:dyDescent="0.35">
      <c r="K559" s="131"/>
      <c r="L559" s="14"/>
      <c r="M559" s="1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1:28" s="12" customFormat="1" x14ac:dyDescent="0.35">
      <c r="K560" s="131"/>
      <c r="L560" s="14"/>
      <c r="M560" s="1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1:28" s="12" customFormat="1" x14ac:dyDescent="0.35">
      <c r="K561" s="131"/>
      <c r="L561" s="14"/>
      <c r="M561" s="1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1:28" s="12" customFormat="1" x14ac:dyDescent="0.35">
      <c r="K562" s="131"/>
      <c r="L562" s="14"/>
      <c r="M562" s="1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1:28" s="12" customFormat="1" x14ac:dyDescent="0.35">
      <c r="K563" s="131"/>
      <c r="L563" s="14"/>
      <c r="M563" s="1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1:28" s="12" customFormat="1" x14ac:dyDescent="0.35">
      <c r="K564" s="131"/>
      <c r="L564" s="14"/>
      <c r="M564" s="1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1:28" s="12" customFormat="1" x14ac:dyDescent="0.35">
      <c r="K565" s="131"/>
      <c r="L565" s="14"/>
      <c r="M565" s="1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1:28" s="12" customFormat="1" x14ac:dyDescent="0.35">
      <c r="K566" s="131"/>
      <c r="L566" s="14"/>
      <c r="M566" s="1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1:28" s="12" customFormat="1" x14ac:dyDescent="0.35">
      <c r="K567" s="131"/>
      <c r="L567" s="14"/>
      <c r="M567" s="1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1:28" s="12" customFormat="1" x14ac:dyDescent="0.35">
      <c r="K568" s="131"/>
      <c r="L568" s="14"/>
      <c r="M568" s="1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1:28" s="12" customFormat="1" x14ac:dyDescent="0.35">
      <c r="K569" s="131"/>
      <c r="L569" s="14"/>
      <c r="M569" s="1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1:28" s="12" customFormat="1" x14ac:dyDescent="0.35">
      <c r="K570" s="131"/>
      <c r="L570" s="14"/>
      <c r="M570" s="1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1:28" s="12" customFormat="1" x14ac:dyDescent="0.35">
      <c r="K571" s="131"/>
      <c r="L571" s="14"/>
      <c r="M571" s="1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1:28" s="12" customFormat="1" x14ac:dyDescent="0.35">
      <c r="K572" s="131"/>
      <c r="L572" s="14"/>
      <c r="M572" s="1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1:28" s="12" customFormat="1" x14ac:dyDescent="0.35">
      <c r="K573" s="131"/>
      <c r="L573" s="14"/>
      <c r="M573" s="1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1:28" s="12" customFormat="1" x14ac:dyDescent="0.35">
      <c r="K574" s="131"/>
      <c r="L574" s="14"/>
      <c r="M574" s="1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1:28" s="12" customFormat="1" x14ac:dyDescent="0.35">
      <c r="K575" s="131"/>
      <c r="L575" s="14"/>
      <c r="M575" s="1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1:28" s="12" customFormat="1" x14ac:dyDescent="0.35">
      <c r="K576" s="131"/>
      <c r="L576" s="14"/>
      <c r="M576" s="1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1:28" s="12" customFormat="1" x14ac:dyDescent="0.35">
      <c r="K577" s="131"/>
      <c r="L577" s="14"/>
      <c r="M577" s="1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1:28" s="12" customFormat="1" x14ac:dyDescent="0.35">
      <c r="K578" s="131"/>
      <c r="L578" s="14"/>
      <c r="M578" s="1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1:28" s="12" customFormat="1" x14ac:dyDescent="0.35">
      <c r="K579" s="131"/>
      <c r="L579" s="14"/>
      <c r="M579" s="1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1:28" s="12" customFormat="1" x14ac:dyDescent="0.35">
      <c r="K580" s="131"/>
      <c r="L580" s="14"/>
      <c r="M580" s="1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1:28" s="12" customFormat="1" x14ac:dyDescent="0.35">
      <c r="K581" s="131"/>
      <c r="L581" s="14"/>
      <c r="M581" s="1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1:28" s="12" customFormat="1" x14ac:dyDescent="0.35">
      <c r="K582" s="131"/>
      <c r="L582" s="14"/>
      <c r="M582" s="1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1:28" s="12" customFormat="1" x14ac:dyDescent="0.35">
      <c r="K583" s="131"/>
      <c r="L583" s="14"/>
      <c r="M583" s="1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1:28" s="12" customFormat="1" x14ac:dyDescent="0.35">
      <c r="K584" s="131"/>
      <c r="L584" s="14"/>
      <c r="M584" s="1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1:28" s="12" customFormat="1" x14ac:dyDescent="0.35">
      <c r="K585" s="131"/>
      <c r="L585" s="14"/>
      <c r="M585" s="1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1:28" s="12" customFormat="1" x14ac:dyDescent="0.35">
      <c r="K586" s="131"/>
      <c r="L586" s="14"/>
      <c r="M586" s="1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1:28" s="12" customFormat="1" x14ac:dyDescent="0.35">
      <c r="K587" s="131"/>
      <c r="L587" s="14"/>
      <c r="M587" s="1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1:28" s="12" customFormat="1" x14ac:dyDescent="0.35">
      <c r="K588" s="131"/>
      <c r="L588" s="14"/>
      <c r="M588" s="1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1:28" s="12" customFormat="1" x14ac:dyDescent="0.35">
      <c r="K589" s="131"/>
      <c r="L589" s="14"/>
      <c r="M589" s="1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1:28" s="12" customFormat="1" x14ac:dyDescent="0.35">
      <c r="K590" s="131"/>
      <c r="L590" s="14"/>
      <c r="M590" s="1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1:28" s="12" customFormat="1" x14ac:dyDescent="0.35">
      <c r="K591" s="131"/>
      <c r="L591" s="14"/>
      <c r="M591" s="1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1:28" s="12" customFormat="1" x14ac:dyDescent="0.35">
      <c r="K592" s="131"/>
      <c r="L592" s="14"/>
      <c r="M592" s="1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1:28" s="12" customFormat="1" x14ac:dyDescent="0.35">
      <c r="K593" s="131"/>
      <c r="L593" s="14"/>
      <c r="M593" s="1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1:28" s="12" customFormat="1" x14ac:dyDescent="0.35">
      <c r="K594" s="131"/>
      <c r="L594" s="14"/>
      <c r="M594" s="1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1:28" s="12" customFormat="1" x14ac:dyDescent="0.35">
      <c r="K595" s="131"/>
      <c r="L595" s="14"/>
      <c r="M595" s="1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1:28" s="12" customFormat="1" x14ac:dyDescent="0.35">
      <c r="K596" s="131"/>
      <c r="L596" s="14"/>
      <c r="M596" s="1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1:28" s="12" customFormat="1" x14ac:dyDescent="0.35">
      <c r="K597" s="131"/>
      <c r="L597" s="14"/>
      <c r="M597" s="1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1:28" s="12" customFormat="1" x14ac:dyDescent="0.35">
      <c r="K598" s="131"/>
      <c r="L598" s="14"/>
      <c r="M598" s="1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1:28" s="12" customFormat="1" x14ac:dyDescent="0.35">
      <c r="K599" s="131"/>
      <c r="L599" s="14"/>
      <c r="M599" s="1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1:28" s="12" customFormat="1" x14ac:dyDescent="0.35">
      <c r="K600" s="131"/>
      <c r="L600" s="14"/>
      <c r="M600" s="1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1:28" s="12" customFormat="1" x14ac:dyDescent="0.35">
      <c r="K601" s="131"/>
      <c r="L601" s="14"/>
      <c r="M601" s="1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1:28" s="12" customFormat="1" x14ac:dyDescent="0.35">
      <c r="K602" s="131"/>
      <c r="L602" s="14"/>
      <c r="M602" s="1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1:28" s="12" customFormat="1" x14ac:dyDescent="0.35">
      <c r="K603" s="131"/>
      <c r="L603" s="14"/>
      <c r="M603" s="1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1:28" s="12" customFormat="1" x14ac:dyDescent="0.35">
      <c r="K604" s="131"/>
      <c r="L604" s="14"/>
      <c r="M604" s="1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1:28" s="12" customFormat="1" x14ac:dyDescent="0.35">
      <c r="K605" s="131"/>
      <c r="L605" s="14"/>
      <c r="M605" s="1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1:28" s="12" customFormat="1" x14ac:dyDescent="0.35">
      <c r="K606" s="131"/>
      <c r="L606" s="14"/>
      <c r="M606" s="1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1:28" s="12" customFormat="1" x14ac:dyDescent="0.35">
      <c r="K607" s="131"/>
      <c r="L607" s="14"/>
      <c r="M607" s="1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1:28" s="12" customFormat="1" x14ac:dyDescent="0.35">
      <c r="K608" s="131"/>
      <c r="L608" s="14"/>
      <c r="M608" s="1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1:28" s="12" customFormat="1" x14ac:dyDescent="0.35">
      <c r="K609" s="131"/>
      <c r="L609" s="14"/>
      <c r="M609" s="1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1:28" s="12" customFormat="1" x14ac:dyDescent="0.35">
      <c r="K610" s="131"/>
      <c r="L610" s="14"/>
      <c r="M610" s="1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1:28" s="12" customFormat="1" x14ac:dyDescent="0.35">
      <c r="K611" s="131"/>
      <c r="L611" s="14"/>
      <c r="M611" s="1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1:28" s="12" customFormat="1" x14ac:dyDescent="0.35">
      <c r="K612" s="131"/>
      <c r="L612" s="14"/>
      <c r="M612" s="1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1:28" s="12" customFormat="1" x14ac:dyDescent="0.35">
      <c r="K613" s="131"/>
      <c r="L613" s="14"/>
      <c r="M613" s="1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1:28" s="12" customFormat="1" x14ac:dyDescent="0.35">
      <c r="K614" s="131"/>
      <c r="L614" s="14"/>
      <c r="M614" s="1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1:28" s="12" customFormat="1" x14ac:dyDescent="0.35">
      <c r="K615" s="131"/>
      <c r="L615" s="14"/>
      <c r="M615" s="1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1:28" s="12" customFormat="1" x14ac:dyDescent="0.35">
      <c r="K616" s="131"/>
      <c r="L616" s="14"/>
      <c r="M616" s="1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1:28" s="12" customFormat="1" x14ac:dyDescent="0.35">
      <c r="K617" s="131"/>
      <c r="L617" s="14"/>
      <c r="M617" s="1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1:28" s="12" customFormat="1" x14ac:dyDescent="0.35">
      <c r="K618" s="131"/>
      <c r="L618" s="14"/>
      <c r="M618" s="1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1:28" s="12" customFormat="1" x14ac:dyDescent="0.35">
      <c r="K619" s="131"/>
      <c r="L619" s="14"/>
      <c r="M619" s="1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1:28" s="12" customFormat="1" x14ac:dyDescent="0.35">
      <c r="K620" s="131"/>
      <c r="L620" s="14"/>
      <c r="M620" s="1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1:28" s="12" customFormat="1" x14ac:dyDescent="0.35">
      <c r="K621" s="131"/>
      <c r="L621" s="14"/>
      <c r="M621" s="1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1:28" s="12" customFormat="1" x14ac:dyDescent="0.35">
      <c r="K622" s="131"/>
      <c r="L622" s="14"/>
      <c r="M622" s="1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1:28" s="12" customFormat="1" x14ac:dyDescent="0.35">
      <c r="K623" s="131"/>
      <c r="L623" s="14"/>
      <c r="M623" s="1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1:28" s="12" customFormat="1" x14ac:dyDescent="0.35">
      <c r="K624" s="131"/>
      <c r="L624" s="14"/>
      <c r="M624" s="1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1:28" s="12" customFormat="1" x14ac:dyDescent="0.35">
      <c r="K625" s="131"/>
      <c r="L625" s="14"/>
      <c r="M625" s="1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1:28" s="12" customFormat="1" x14ac:dyDescent="0.35">
      <c r="K626" s="131"/>
      <c r="L626" s="14"/>
      <c r="M626" s="1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1:28" s="12" customFormat="1" x14ac:dyDescent="0.35">
      <c r="K627" s="131"/>
      <c r="L627" s="14"/>
      <c r="M627" s="1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1:28" s="12" customFormat="1" x14ac:dyDescent="0.35">
      <c r="K628" s="131"/>
      <c r="L628" s="14"/>
      <c r="M628" s="1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1:28" s="12" customFormat="1" x14ac:dyDescent="0.35">
      <c r="K629" s="131"/>
      <c r="L629" s="14"/>
      <c r="M629" s="1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1:28" s="12" customFormat="1" x14ac:dyDescent="0.35">
      <c r="K630" s="131"/>
      <c r="L630" s="14"/>
      <c r="M630" s="1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1:28" s="12" customFormat="1" x14ac:dyDescent="0.35">
      <c r="K631" s="131"/>
      <c r="L631" s="14"/>
      <c r="M631" s="1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1:28" s="12" customFormat="1" x14ac:dyDescent="0.35">
      <c r="K632" s="131"/>
      <c r="L632" s="14"/>
      <c r="M632" s="1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1:28" s="12" customFormat="1" x14ac:dyDescent="0.35">
      <c r="K633" s="131"/>
      <c r="L633" s="14"/>
      <c r="M633" s="1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1:28" s="12" customFormat="1" x14ac:dyDescent="0.35">
      <c r="K634" s="131"/>
      <c r="L634" s="14"/>
      <c r="M634" s="1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1:28" s="12" customFormat="1" x14ac:dyDescent="0.35">
      <c r="K635" s="131"/>
      <c r="L635" s="14"/>
      <c r="M635" s="1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1:28" s="12" customFormat="1" x14ac:dyDescent="0.35">
      <c r="K636" s="131"/>
      <c r="L636" s="14"/>
      <c r="M636" s="1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1:28" s="12" customFormat="1" x14ac:dyDescent="0.35">
      <c r="K637" s="131"/>
      <c r="L637" s="14"/>
      <c r="M637" s="1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3"/>
  <sheetViews>
    <sheetView showGridLines="0" tabSelected="1" zoomScale="51" zoomScaleNormal="51" workbookViewId="0">
      <selection activeCell="A7" sqref="A7"/>
    </sheetView>
  </sheetViews>
  <sheetFormatPr defaultColWidth="9.140625" defaultRowHeight="18" x14ac:dyDescent="0.25"/>
  <cols>
    <col min="1" max="1" width="23.140625" customWidth="1"/>
    <col min="2" max="2" width="130.42578125" bestFit="1" customWidth="1"/>
    <col min="3" max="3" width="22.5703125" customWidth="1"/>
    <col min="4" max="4" width="26" bestFit="1" customWidth="1"/>
    <col min="5" max="5" width="21.42578125" bestFit="1" customWidth="1"/>
    <col min="6" max="6" width="29.140625" bestFit="1" customWidth="1"/>
    <col min="7" max="7" width="26.5703125" bestFit="1" customWidth="1"/>
    <col min="8" max="8" width="26.85546875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48" width="9.140625" style="12"/>
  </cols>
  <sheetData>
    <row r="1" spans="1:48" ht="30" x14ac:dyDescent="0.4">
      <c r="A1" s="148" t="s">
        <v>6</v>
      </c>
      <c r="B1" s="148"/>
      <c r="C1" s="148"/>
      <c r="D1" s="148"/>
      <c r="E1" s="148"/>
      <c r="F1" s="148"/>
      <c r="G1" s="148"/>
      <c r="H1" s="148"/>
      <c r="I1" s="148"/>
      <c r="J1" s="12"/>
      <c r="K1" s="13"/>
      <c r="L1" s="14"/>
      <c r="M1" s="14"/>
    </row>
    <row r="2" spans="1:48" ht="30" x14ac:dyDescent="0.4">
      <c r="A2" s="148" t="s">
        <v>312</v>
      </c>
      <c r="B2" s="148"/>
      <c r="C2" s="148"/>
      <c r="D2" s="148"/>
      <c r="E2" s="148"/>
      <c r="F2" s="148"/>
      <c r="G2" s="148"/>
      <c r="H2" s="148"/>
      <c r="I2" s="148"/>
      <c r="J2" s="12"/>
      <c r="K2" s="13"/>
      <c r="L2" s="14"/>
      <c r="M2" s="14"/>
    </row>
    <row r="3" spans="1:4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48" ht="31.5" x14ac:dyDescent="0.5">
      <c r="A4" s="18" t="s">
        <v>80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48" ht="30.75" x14ac:dyDescent="0.45">
      <c r="A5" s="18" t="s">
        <v>81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48" s="28" customFormat="1" ht="30.75" x14ac:dyDescent="0.45">
      <c r="A6" s="18" t="s">
        <v>344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48" ht="21" thickBot="1" x14ac:dyDescent="0.35">
      <c r="A8" s="149"/>
      <c r="B8" s="150"/>
      <c r="C8" s="151"/>
      <c r="D8" s="152"/>
      <c r="E8" s="152"/>
      <c r="F8" s="153"/>
      <c r="G8" s="154" t="s">
        <v>82</v>
      </c>
      <c r="H8" s="154"/>
      <c r="I8" s="155"/>
      <c r="J8" s="29"/>
      <c r="K8" s="13"/>
      <c r="L8" s="14"/>
      <c r="M8" s="14"/>
    </row>
    <row r="9" spans="1:48" ht="24" customHeight="1" thickBot="1" x14ac:dyDescent="0.35">
      <c r="A9" s="139" t="s">
        <v>83</v>
      </c>
      <c r="B9" s="140"/>
      <c r="C9" s="143" t="s">
        <v>84</v>
      </c>
      <c r="D9" s="144"/>
      <c r="E9" s="144"/>
      <c r="F9" s="145"/>
      <c r="G9" s="150" t="s">
        <v>85</v>
      </c>
      <c r="H9" s="160" t="s">
        <v>86</v>
      </c>
      <c r="I9" s="146" t="s">
        <v>87</v>
      </c>
      <c r="J9" s="29"/>
      <c r="K9" s="13"/>
      <c r="L9" s="14"/>
      <c r="M9" s="14"/>
    </row>
    <row r="10" spans="1:48" ht="21" customHeight="1" thickBot="1" x14ac:dyDescent="0.35">
      <c r="A10" s="141"/>
      <c r="B10" s="142"/>
      <c r="C10" s="30" t="s">
        <v>88</v>
      </c>
      <c r="D10" s="31" t="s">
        <v>89</v>
      </c>
      <c r="E10" s="32" t="s">
        <v>90</v>
      </c>
      <c r="F10" s="33" t="s">
        <v>91</v>
      </c>
      <c r="G10" s="142"/>
      <c r="H10" s="161"/>
      <c r="I10" s="147"/>
      <c r="J10" s="29"/>
      <c r="K10" s="13"/>
      <c r="L10" s="14"/>
      <c r="M10" s="14"/>
    </row>
    <row r="11" spans="1:48" ht="21" customHeight="1" x14ac:dyDescent="0.3">
      <c r="A11" s="34">
        <v>0</v>
      </c>
      <c r="B11" s="57" t="s">
        <v>313</v>
      </c>
      <c r="C11" s="118"/>
      <c r="D11" s="118"/>
      <c r="E11" s="118"/>
      <c r="F11" s="118"/>
      <c r="G11" s="106"/>
      <c r="H11" s="124"/>
      <c r="I11" s="47"/>
      <c r="J11" s="29"/>
      <c r="K11" s="13"/>
      <c r="L11" s="14"/>
      <c r="M11" s="14"/>
    </row>
    <row r="12" spans="1:48" ht="21" customHeight="1" x14ac:dyDescent="0.3">
      <c r="A12" s="50" t="s">
        <v>184</v>
      </c>
      <c r="B12" s="42" t="s">
        <v>275</v>
      </c>
      <c r="C12" s="44">
        <v>633164207</v>
      </c>
      <c r="D12" s="44">
        <v>0</v>
      </c>
      <c r="E12" s="44">
        <v>352564829.12999994</v>
      </c>
      <c r="F12" s="44">
        <f>+C12-D12-E12</f>
        <v>280599377.87000006</v>
      </c>
      <c r="G12" s="47">
        <v>5398457</v>
      </c>
      <c r="H12" s="47"/>
      <c r="I12" s="47">
        <f>+F12+G12+H12</f>
        <v>285997834.87000006</v>
      </c>
      <c r="J12" s="29"/>
      <c r="K12" s="13"/>
      <c r="L12" s="14"/>
      <c r="M12" s="14"/>
    </row>
    <row r="13" spans="1:48" ht="21" customHeight="1" x14ac:dyDescent="0.3">
      <c r="A13" s="50" t="s">
        <v>204</v>
      </c>
      <c r="B13" s="42" t="s">
        <v>205</v>
      </c>
      <c r="C13" s="44">
        <v>1838544</v>
      </c>
      <c r="D13" s="44">
        <v>0</v>
      </c>
      <c r="E13" s="44">
        <v>1222273.28</v>
      </c>
      <c r="F13" s="44">
        <f t="shared" ref="F13:F19" si="0">+C13-D13-E13</f>
        <v>616270.72</v>
      </c>
      <c r="G13" s="47">
        <v>5017800</v>
      </c>
      <c r="H13" s="47"/>
      <c r="I13" s="47">
        <f t="shared" ref="I13:I24" si="1">+F13+G13+H13</f>
        <v>5634070.7199999997</v>
      </c>
      <c r="J13" s="29"/>
      <c r="K13" s="13"/>
      <c r="L13" s="14"/>
      <c r="M13" s="14"/>
    </row>
    <row r="14" spans="1:48" ht="21" customHeight="1" x14ac:dyDescent="0.3">
      <c r="A14" s="50" t="s">
        <v>239</v>
      </c>
      <c r="B14" s="42" t="s">
        <v>240</v>
      </c>
      <c r="C14" s="44">
        <v>0</v>
      </c>
      <c r="D14" s="44">
        <v>0</v>
      </c>
      <c r="E14" s="44">
        <v>0</v>
      </c>
      <c r="F14" s="44">
        <f t="shared" si="0"/>
        <v>0</v>
      </c>
      <c r="G14" s="47">
        <v>21403994</v>
      </c>
      <c r="H14" s="47"/>
      <c r="I14" s="47">
        <f t="shared" si="1"/>
        <v>21403994</v>
      </c>
      <c r="J14" s="29"/>
      <c r="K14" s="13"/>
      <c r="L14" s="14"/>
      <c r="M14" s="14"/>
    </row>
    <row r="15" spans="1:48" ht="21" customHeight="1" x14ac:dyDescent="0.3">
      <c r="A15" s="50" t="s">
        <v>285</v>
      </c>
      <c r="B15" s="42" t="s">
        <v>286</v>
      </c>
      <c r="C15" s="44">
        <v>0</v>
      </c>
      <c r="D15" s="44">
        <v>0</v>
      </c>
      <c r="E15" s="44">
        <v>0</v>
      </c>
      <c r="F15" s="44">
        <f t="shared" si="0"/>
        <v>0</v>
      </c>
      <c r="G15" s="47">
        <v>27389899</v>
      </c>
      <c r="H15" s="47"/>
      <c r="I15" s="47">
        <f t="shared" si="1"/>
        <v>27389899</v>
      </c>
      <c r="J15" s="29"/>
      <c r="K15" s="13"/>
      <c r="L15" s="14"/>
      <c r="M15" s="14"/>
    </row>
    <row r="16" spans="1:48" ht="21" customHeight="1" x14ac:dyDescent="0.3">
      <c r="A16" s="50" t="s">
        <v>187</v>
      </c>
      <c r="B16" s="42" t="s">
        <v>336</v>
      </c>
      <c r="C16" s="44">
        <v>162617623</v>
      </c>
      <c r="D16" s="44">
        <v>0</v>
      </c>
      <c r="E16" s="44">
        <v>88639011.229999989</v>
      </c>
      <c r="F16" s="44">
        <f t="shared" si="0"/>
        <v>73978611.770000011</v>
      </c>
      <c r="G16" s="47">
        <v>2402153</v>
      </c>
      <c r="H16" s="47"/>
      <c r="I16" s="47">
        <f t="shared" si="1"/>
        <v>76380764.770000011</v>
      </c>
      <c r="J16" s="29"/>
      <c r="K16" s="13"/>
      <c r="L16" s="14"/>
      <c r="M16" s="14"/>
    </row>
    <row r="17" spans="1:48" ht="21" customHeight="1" x14ac:dyDescent="0.3">
      <c r="A17" s="50" t="s">
        <v>189</v>
      </c>
      <c r="B17" s="42" t="s">
        <v>337</v>
      </c>
      <c r="C17" s="44">
        <v>292280955</v>
      </c>
      <c r="D17" s="44">
        <v>0</v>
      </c>
      <c r="E17" s="44">
        <v>164249044.07999998</v>
      </c>
      <c r="F17" s="44">
        <f t="shared" si="0"/>
        <v>128031910.92000002</v>
      </c>
      <c r="G17" s="47">
        <v>5492593</v>
      </c>
      <c r="H17" s="47"/>
      <c r="I17" s="47">
        <f t="shared" si="1"/>
        <v>133524503.92000002</v>
      </c>
      <c r="J17" s="29"/>
      <c r="K17" s="13"/>
      <c r="L17" s="14"/>
      <c r="M17" s="14"/>
    </row>
    <row r="18" spans="1:48" ht="21" customHeight="1" x14ac:dyDescent="0.3">
      <c r="A18" s="50" t="s">
        <v>202</v>
      </c>
      <c r="B18" s="42" t="s">
        <v>203</v>
      </c>
      <c r="C18" s="44">
        <v>88856543</v>
      </c>
      <c r="D18" s="44">
        <v>0</v>
      </c>
      <c r="E18" s="44">
        <v>48079169.020000011</v>
      </c>
      <c r="F18" s="44">
        <f t="shared" si="0"/>
        <v>40777373.979999989</v>
      </c>
      <c r="G18" s="47">
        <v>439400</v>
      </c>
      <c r="H18" s="47"/>
      <c r="I18" s="47">
        <f t="shared" si="1"/>
        <v>41216773.979999989</v>
      </c>
      <c r="J18" s="29"/>
      <c r="K18" s="13"/>
      <c r="L18" s="14"/>
      <c r="M18" s="14"/>
    </row>
    <row r="19" spans="1:48" ht="21" customHeight="1" x14ac:dyDescent="0.3">
      <c r="A19" s="50" t="s">
        <v>191</v>
      </c>
      <c r="B19" s="42" t="s">
        <v>192</v>
      </c>
      <c r="C19" s="44">
        <v>117965077</v>
      </c>
      <c r="D19" s="44">
        <v>0</v>
      </c>
      <c r="E19" s="44">
        <v>68941665.847759083</v>
      </c>
      <c r="F19" s="44">
        <f t="shared" si="0"/>
        <v>49023411.152240917</v>
      </c>
      <c r="G19" s="47">
        <v>3421782</v>
      </c>
      <c r="H19" s="47"/>
      <c r="I19" s="47">
        <f t="shared" si="1"/>
        <v>52445193.152240917</v>
      </c>
      <c r="J19" s="29"/>
      <c r="K19" s="13"/>
      <c r="L19" s="14"/>
      <c r="M19" s="14"/>
    </row>
    <row r="20" spans="1:48" ht="21" customHeight="1" x14ac:dyDescent="0.3">
      <c r="A20" s="50" t="s">
        <v>186</v>
      </c>
      <c r="B20" s="42" t="s">
        <v>247</v>
      </c>
      <c r="C20" s="44">
        <v>6376489</v>
      </c>
      <c r="D20" s="44">
        <v>0</v>
      </c>
      <c r="E20" s="44">
        <v>3726576.8296085997</v>
      </c>
      <c r="F20" s="44">
        <f t="shared" ref="F20:F24" si="2">+C20-D20-E20</f>
        <v>2649912.1703914003</v>
      </c>
      <c r="G20" s="47">
        <v>208672</v>
      </c>
      <c r="H20" s="47"/>
      <c r="I20" s="47">
        <f t="shared" si="1"/>
        <v>2858584.1703914003</v>
      </c>
      <c r="J20" s="29"/>
      <c r="K20" s="13"/>
      <c r="L20" s="14"/>
      <c r="M20" s="14"/>
    </row>
    <row r="21" spans="1:48" ht="21" customHeight="1" x14ac:dyDescent="0.3">
      <c r="A21" s="50" t="s">
        <v>194</v>
      </c>
      <c r="B21" s="42" t="s">
        <v>248</v>
      </c>
      <c r="C21" s="44">
        <v>64785144</v>
      </c>
      <c r="D21" s="44">
        <v>0</v>
      </c>
      <c r="E21" s="44">
        <v>37717682.508823372</v>
      </c>
      <c r="F21" s="44">
        <f t="shared" si="2"/>
        <v>27067461.491176628</v>
      </c>
      <c r="G21" s="47">
        <v>2542586</v>
      </c>
      <c r="H21" s="47"/>
      <c r="I21" s="47">
        <f t="shared" si="1"/>
        <v>29610047.491176628</v>
      </c>
      <c r="J21" s="29"/>
      <c r="K21" s="13"/>
      <c r="L21" s="14"/>
      <c r="M21" s="14"/>
    </row>
    <row r="22" spans="1:48" ht="21" customHeight="1" x14ac:dyDescent="0.3">
      <c r="A22" s="50" t="s">
        <v>196</v>
      </c>
      <c r="B22" s="42" t="s">
        <v>249</v>
      </c>
      <c r="C22" s="44">
        <v>19129471</v>
      </c>
      <c r="D22" s="44">
        <v>0</v>
      </c>
      <c r="E22" s="44">
        <v>11179712.488825796</v>
      </c>
      <c r="F22" s="44">
        <f t="shared" si="2"/>
        <v>7949758.5111742038</v>
      </c>
      <c r="G22" s="47">
        <v>626017</v>
      </c>
      <c r="H22" s="47"/>
      <c r="I22" s="47">
        <f t="shared" si="1"/>
        <v>8575775.5111742038</v>
      </c>
      <c r="J22" s="29"/>
      <c r="K22" s="13"/>
      <c r="L22" s="14"/>
      <c r="M22" s="14"/>
    </row>
    <row r="23" spans="1:48" ht="21" customHeight="1" x14ac:dyDescent="0.3">
      <c r="A23" s="50" t="s">
        <v>198</v>
      </c>
      <c r="B23" s="42" t="s">
        <v>250</v>
      </c>
      <c r="C23" s="44">
        <v>38258943</v>
      </c>
      <c r="D23" s="44">
        <v>0</v>
      </c>
      <c r="E23" s="44">
        <v>22359443.977651592</v>
      </c>
      <c r="F23" s="44">
        <f t="shared" si="2"/>
        <v>15899499.022348408</v>
      </c>
      <c r="G23" s="47">
        <v>1252041</v>
      </c>
      <c r="H23" s="47"/>
      <c r="I23" s="47">
        <f t="shared" si="1"/>
        <v>17151540.022348408</v>
      </c>
      <c r="J23" s="29"/>
      <c r="K23" s="13"/>
      <c r="L23" s="14"/>
      <c r="M23" s="14"/>
    </row>
    <row r="24" spans="1:48" ht="21" customHeight="1" thickBot="1" x14ac:dyDescent="0.35">
      <c r="A24" s="50" t="s">
        <v>200</v>
      </c>
      <c r="B24" s="42" t="s">
        <v>251</v>
      </c>
      <c r="C24" s="44">
        <v>38258943</v>
      </c>
      <c r="D24" s="44">
        <v>0</v>
      </c>
      <c r="E24" s="44">
        <v>17392785.73</v>
      </c>
      <c r="F24" s="44">
        <f t="shared" si="2"/>
        <v>20866157.27</v>
      </c>
      <c r="G24" s="47">
        <v>1277052</v>
      </c>
      <c r="H24" s="47"/>
      <c r="I24" s="47">
        <f t="shared" si="1"/>
        <v>22143209.27</v>
      </c>
      <c r="J24" s="29"/>
      <c r="K24" s="13"/>
      <c r="L24" s="14"/>
      <c r="M24" s="14"/>
    </row>
    <row r="25" spans="1:48" ht="21" customHeight="1" thickBot="1" x14ac:dyDescent="0.35">
      <c r="A25" s="53" t="s">
        <v>94</v>
      </c>
      <c r="B25" s="54"/>
      <c r="C25" s="56">
        <f>SUM(C12:C24)</f>
        <v>1463531939</v>
      </c>
      <c r="D25" s="56">
        <f t="shared" ref="D25:F25" si="3">SUM(D12:D24)</f>
        <v>0</v>
      </c>
      <c r="E25" s="56">
        <f t="shared" si="3"/>
        <v>816072194.12266827</v>
      </c>
      <c r="F25" s="56">
        <f t="shared" si="3"/>
        <v>647459744.87733161</v>
      </c>
      <c r="G25" s="55">
        <f>SUM(G12:G24)</f>
        <v>76872446</v>
      </c>
      <c r="H25" s="55"/>
      <c r="I25" s="56">
        <f>SUM(I12:I24)</f>
        <v>724332190.87733173</v>
      </c>
      <c r="J25" s="29"/>
      <c r="K25" s="13"/>
      <c r="L25" s="14"/>
      <c r="M25" s="14"/>
    </row>
    <row r="26" spans="1:48" ht="20.25" x14ac:dyDescent="0.3">
      <c r="A26" s="34">
        <v>1</v>
      </c>
      <c r="B26" s="35" t="s">
        <v>92</v>
      </c>
      <c r="C26" s="37"/>
      <c r="D26" s="37"/>
      <c r="E26" s="37"/>
      <c r="F26" s="37"/>
      <c r="G26" s="39"/>
      <c r="H26" s="40"/>
      <c r="I26" s="40"/>
      <c r="J26" s="29"/>
      <c r="K26" s="13"/>
      <c r="L26" s="14"/>
      <c r="M26" s="1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48" ht="20.25" x14ac:dyDescent="0.3">
      <c r="A27" s="41" t="s">
        <v>58</v>
      </c>
      <c r="B27" s="42" t="s">
        <v>59</v>
      </c>
      <c r="C27" s="44">
        <v>197687436</v>
      </c>
      <c r="D27" s="44">
        <v>51830843</v>
      </c>
      <c r="E27" s="44">
        <f t="shared" ref="E27" si="4">J27+O27</f>
        <v>0</v>
      </c>
      <c r="F27" s="44">
        <f>+C27-D27-E27</f>
        <v>145856593</v>
      </c>
      <c r="G27" s="39">
        <v>0</v>
      </c>
      <c r="H27" s="40">
        <v>-145856593</v>
      </c>
      <c r="I27" s="40">
        <f>+F27+G27+H27</f>
        <v>0</v>
      </c>
      <c r="J27" s="29"/>
      <c r="K27" s="13"/>
      <c r="L27" s="14"/>
      <c r="M27" s="1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48" ht="20.25" x14ac:dyDescent="0.3">
      <c r="A28" s="41" t="s">
        <v>284</v>
      </c>
      <c r="B28" s="42" t="s">
        <v>333</v>
      </c>
      <c r="C28" s="44">
        <v>0</v>
      </c>
      <c r="D28" s="44">
        <v>0</v>
      </c>
      <c r="E28" s="44">
        <v>0</v>
      </c>
      <c r="F28" s="44">
        <f>+C28-D28-E28</f>
        <v>0</v>
      </c>
      <c r="G28" s="39">
        <v>69910733</v>
      </c>
      <c r="H28" s="40"/>
      <c r="I28" s="40">
        <f t="shared" ref="I28:I39" si="5">+F28+G28+H28</f>
        <v>69910733</v>
      </c>
      <c r="J28" s="29"/>
      <c r="K28" s="13"/>
      <c r="L28" s="14"/>
      <c r="M28" s="1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48" ht="20.25" x14ac:dyDescent="0.3">
      <c r="A29" s="41" t="s">
        <v>131</v>
      </c>
      <c r="B29" s="42" t="s">
        <v>334</v>
      </c>
      <c r="C29" s="44">
        <v>4797403</v>
      </c>
      <c r="D29" s="44">
        <v>2024607.6999999997</v>
      </c>
      <c r="E29" s="44">
        <v>2772795.3000000003</v>
      </c>
      <c r="F29" s="44">
        <f t="shared" ref="F29:F39" si="6">+C29-D29-E29</f>
        <v>0</v>
      </c>
      <c r="G29" s="39">
        <v>500000</v>
      </c>
      <c r="H29" s="40"/>
      <c r="I29" s="40">
        <f t="shared" si="5"/>
        <v>500000</v>
      </c>
      <c r="J29" s="29"/>
      <c r="K29" s="13"/>
      <c r="L29" s="14"/>
      <c r="M29" s="1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48" s="49" customFormat="1" ht="20.25" x14ac:dyDescent="0.3">
      <c r="A30" s="41" t="s">
        <v>17</v>
      </c>
      <c r="B30" s="42" t="s">
        <v>18</v>
      </c>
      <c r="C30" s="44">
        <v>41247912</v>
      </c>
      <c r="D30" s="44">
        <v>22113171.960000001</v>
      </c>
      <c r="E30" s="44">
        <v>15181732.039999999</v>
      </c>
      <c r="F30" s="44">
        <f t="shared" si="6"/>
        <v>3953008</v>
      </c>
      <c r="G30" s="46">
        <v>0</v>
      </c>
      <c r="H30" s="47">
        <v>-2260000</v>
      </c>
      <c r="I30" s="40">
        <f t="shared" si="5"/>
        <v>1693008</v>
      </c>
      <c r="J30" s="29"/>
      <c r="K30" s="13"/>
      <c r="L30" s="14"/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48" s="49" customFormat="1" ht="20.25" x14ac:dyDescent="0.3">
      <c r="A31" s="41" t="s">
        <v>233</v>
      </c>
      <c r="B31" s="42" t="s">
        <v>234</v>
      </c>
      <c r="C31" s="44">
        <v>0</v>
      </c>
      <c r="D31" s="44">
        <v>0</v>
      </c>
      <c r="E31" s="44">
        <v>0</v>
      </c>
      <c r="F31" s="44">
        <f t="shared" si="6"/>
        <v>0</v>
      </c>
      <c r="G31" s="46">
        <v>20000</v>
      </c>
      <c r="H31" s="47"/>
      <c r="I31" s="40">
        <f t="shared" si="5"/>
        <v>20000</v>
      </c>
      <c r="J31" s="29"/>
      <c r="K31" s="13"/>
      <c r="L31" s="14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pans="1:48" s="49" customFormat="1" ht="20.25" x14ac:dyDescent="0.3">
      <c r="A32" s="41" t="s">
        <v>93</v>
      </c>
      <c r="B32" s="42" t="s">
        <v>316</v>
      </c>
      <c r="C32" s="44">
        <v>73025789</v>
      </c>
      <c r="D32" s="44">
        <v>37065193.739999995</v>
      </c>
      <c r="E32" s="44">
        <v>29047658.259999998</v>
      </c>
      <c r="F32" s="44">
        <f t="shared" si="6"/>
        <v>6912937.0000000075</v>
      </c>
      <c r="G32" s="46">
        <v>735000</v>
      </c>
      <c r="H32" s="47"/>
      <c r="I32" s="40">
        <f t="shared" si="5"/>
        <v>7647937.0000000075</v>
      </c>
      <c r="J32" s="29"/>
      <c r="K32" s="13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s="49" customFormat="1" ht="20.25" x14ac:dyDescent="0.3">
      <c r="A33" s="41" t="s">
        <v>34</v>
      </c>
      <c r="B33" s="42" t="s">
        <v>30</v>
      </c>
      <c r="C33" s="44">
        <v>300000</v>
      </c>
      <c r="D33" s="44">
        <v>0</v>
      </c>
      <c r="E33" s="44">
        <v>0</v>
      </c>
      <c r="F33" s="44">
        <f t="shared" si="6"/>
        <v>300000</v>
      </c>
      <c r="G33" s="46">
        <v>8960000</v>
      </c>
      <c r="H33" s="47">
        <v>-200000</v>
      </c>
      <c r="I33" s="40">
        <f t="shared" si="5"/>
        <v>9060000</v>
      </c>
      <c r="J33" s="29"/>
      <c r="K33" s="13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s="49" customFormat="1" ht="20.25" x14ac:dyDescent="0.3">
      <c r="A34" s="41" t="s">
        <v>24</v>
      </c>
      <c r="B34" s="42" t="s">
        <v>26</v>
      </c>
      <c r="C34" s="44">
        <v>835000</v>
      </c>
      <c r="D34" s="44">
        <v>0</v>
      </c>
      <c r="E34" s="44">
        <v>323850</v>
      </c>
      <c r="F34" s="44">
        <f t="shared" si="6"/>
        <v>511150</v>
      </c>
      <c r="G34" s="46">
        <v>300000</v>
      </c>
      <c r="H34" s="47"/>
      <c r="I34" s="40">
        <f t="shared" si="5"/>
        <v>811150</v>
      </c>
      <c r="J34" s="29"/>
      <c r="K34" s="13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s="49" customFormat="1" ht="20.25" x14ac:dyDescent="0.3">
      <c r="A35" s="41" t="s">
        <v>25</v>
      </c>
      <c r="B35" s="42" t="s">
        <v>27</v>
      </c>
      <c r="C35" s="44">
        <v>12184000</v>
      </c>
      <c r="D35" s="44">
        <v>0</v>
      </c>
      <c r="E35" s="44">
        <v>6514717.4700000007</v>
      </c>
      <c r="F35" s="44">
        <f t="shared" si="6"/>
        <v>5669282.5299999993</v>
      </c>
      <c r="G35" s="46">
        <v>550000</v>
      </c>
      <c r="H35" s="47"/>
      <c r="I35" s="40">
        <f t="shared" si="5"/>
        <v>6219282.5299999993</v>
      </c>
      <c r="J35" s="29"/>
      <c r="K35" s="13"/>
      <c r="L35" s="14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s="49" customFormat="1" ht="20.25" x14ac:dyDescent="0.3">
      <c r="A36" s="41" t="s">
        <v>32</v>
      </c>
      <c r="B36" s="42" t="s">
        <v>111</v>
      </c>
      <c r="C36" s="44">
        <v>1970000</v>
      </c>
      <c r="D36" s="44">
        <v>368990.5</v>
      </c>
      <c r="E36" s="44">
        <v>1167759.5</v>
      </c>
      <c r="F36" s="44">
        <f t="shared" si="6"/>
        <v>433250</v>
      </c>
      <c r="G36" s="46">
        <v>800000</v>
      </c>
      <c r="H36" s="47"/>
      <c r="I36" s="40">
        <f t="shared" si="5"/>
        <v>1233250</v>
      </c>
      <c r="J36" s="29"/>
      <c r="K36" s="13"/>
      <c r="L36" s="14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s="49" customFormat="1" ht="20.25" x14ac:dyDescent="0.3">
      <c r="A37" s="41" t="s">
        <v>36</v>
      </c>
      <c r="B37" s="42" t="s">
        <v>37</v>
      </c>
      <c r="C37" s="44">
        <v>2000000</v>
      </c>
      <c r="D37" s="44">
        <v>0</v>
      </c>
      <c r="E37" s="44">
        <v>994400</v>
      </c>
      <c r="F37" s="44">
        <f t="shared" si="6"/>
        <v>1005600</v>
      </c>
      <c r="G37" s="46">
        <v>0</v>
      </c>
      <c r="H37" s="47">
        <v>-1005600</v>
      </c>
      <c r="I37" s="40">
        <f t="shared" si="5"/>
        <v>0</v>
      </c>
      <c r="J37" s="29"/>
      <c r="K37" s="13"/>
      <c r="L37" s="14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s="49" customFormat="1" ht="20.25" x14ac:dyDescent="0.3">
      <c r="A38" s="41" t="s">
        <v>55</v>
      </c>
      <c r="B38" s="42" t="s">
        <v>54</v>
      </c>
      <c r="C38" s="44">
        <v>2550000</v>
      </c>
      <c r="D38" s="44">
        <v>1479164.64</v>
      </c>
      <c r="E38" s="44">
        <v>739582.32000000007</v>
      </c>
      <c r="F38" s="44">
        <f t="shared" si="6"/>
        <v>331253.04000000004</v>
      </c>
      <c r="G38" s="46">
        <v>0</v>
      </c>
      <c r="H38" s="47">
        <v>-331253</v>
      </c>
      <c r="I38" s="40">
        <f t="shared" si="5"/>
        <v>4.0000000037252903E-2</v>
      </c>
      <c r="J38" s="29"/>
      <c r="K38" s="13"/>
      <c r="L38" s="14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s="49" customFormat="1" ht="21" thickBot="1" x14ac:dyDescent="0.35">
      <c r="A39" s="41" t="s">
        <v>66</v>
      </c>
      <c r="B39" s="42" t="s">
        <v>67</v>
      </c>
      <c r="C39" s="44">
        <v>225000</v>
      </c>
      <c r="D39" s="44">
        <v>0</v>
      </c>
      <c r="E39" s="44">
        <v>195723.86</v>
      </c>
      <c r="F39" s="44">
        <f t="shared" si="6"/>
        <v>29276.140000000014</v>
      </c>
      <c r="G39" s="46">
        <v>30000</v>
      </c>
      <c r="H39" s="47"/>
      <c r="I39" s="40">
        <f t="shared" si="5"/>
        <v>59276.140000000014</v>
      </c>
      <c r="J39" s="29"/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ht="21" thickBot="1" x14ac:dyDescent="0.35">
      <c r="A40" s="53" t="s">
        <v>94</v>
      </c>
      <c r="B40" s="54"/>
      <c r="C40" s="56">
        <f>SUM(C27:C39)</f>
        <v>336822540</v>
      </c>
      <c r="D40" s="56">
        <f t="shared" ref="D40:F40" si="7">SUM(D27:D39)</f>
        <v>114881971.53999999</v>
      </c>
      <c r="E40" s="56">
        <f t="shared" si="7"/>
        <v>56938218.749999993</v>
      </c>
      <c r="F40" s="56">
        <f t="shared" si="7"/>
        <v>165002349.70999998</v>
      </c>
      <c r="G40" s="55">
        <f>SUM(G28:G39)</f>
        <v>81805733</v>
      </c>
      <c r="H40" s="55">
        <f>SUM(H27:H39)</f>
        <v>-149653446</v>
      </c>
      <c r="I40" s="56">
        <f>SUM(I27:I39)</f>
        <v>97154636.710000008</v>
      </c>
      <c r="J40" s="29"/>
      <c r="K40" s="13"/>
      <c r="L40" s="51"/>
      <c r="M40" s="51"/>
      <c r="N40" s="113"/>
    </row>
    <row r="41" spans="1:48" ht="20.25" x14ac:dyDescent="0.3">
      <c r="A41" s="34">
        <v>2</v>
      </c>
      <c r="B41" s="57" t="s">
        <v>95</v>
      </c>
      <c r="C41" s="37"/>
      <c r="D41" s="37"/>
      <c r="E41" s="37"/>
      <c r="F41" s="37"/>
      <c r="G41" s="39"/>
      <c r="H41" s="40"/>
      <c r="I41" s="40"/>
      <c r="J41" s="29"/>
      <c r="K41" s="13"/>
      <c r="L41" s="14"/>
      <c r="M41" s="14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48" ht="21" thickBot="1" x14ac:dyDescent="0.35">
      <c r="A42" s="41" t="s">
        <v>39</v>
      </c>
      <c r="B42" s="42" t="s">
        <v>40</v>
      </c>
      <c r="C42" s="44">
        <v>200000</v>
      </c>
      <c r="D42" s="44">
        <v>200000</v>
      </c>
      <c r="E42" s="44">
        <v>0</v>
      </c>
      <c r="F42" s="44">
        <f>+C42-D42-E42</f>
        <v>0</v>
      </c>
      <c r="G42" s="46">
        <v>300000</v>
      </c>
      <c r="H42" s="47"/>
      <c r="I42" s="47">
        <f>+F42+G42+H42</f>
        <v>300000</v>
      </c>
      <c r="J42" s="29"/>
      <c r="K42" s="13"/>
      <c r="L42" s="14"/>
      <c r="M42" s="14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48" ht="21" thickBot="1" x14ac:dyDescent="0.35">
      <c r="A43" s="53" t="s">
        <v>94</v>
      </c>
      <c r="B43" s="54"/>
      <c r="C43" s="56">
        <f t="shared" ref="C43:I43" si="8">SUM(C42:C42)</f>
        <v>200000</v>
      </c>
      <c r="D43" s="56">
        <f t="shared" si="8"/>
        <v>200000</v>
      </c>
      <c r="E43" s="56">
        <f t="shared" si="8"/>
        <v>0</v>
      </c>
      <c r="F43" s="56">
        <f t="shared" si="8"/>
        <v>0</v>
      </c>
      <c r="G43" s="55">
        <f t="shared" si="8"/>
        <v>300000</v>
      </c>
      <c r="H43" s="55">
        <f t="shared" si="8"/>
        <v>0</v>
      </c>
      <c r="I43" s="56">
        <f t="shared" si="8"/>
        <v>300000</v>
      </c>
      <c r="J43" s="29"/>
      <c r="K43" s="13"/>
      <c r="L43" s="14"/>
      <c r="M43" s="14"/>
    </row>
    <row r="44" spans="1:48" ht="20.25" x14ac:dyDescent="0.3">
      <c r="A44" s="34" t="s">
        <v>96</v>
      </c>
      <c r="B44" s="57" t="s">
        <v>97</v>
      </c>
      <c r="C44" s="37"/>
      <c r="D44" s="37"/>
      <c r="E44" s="37"/>
      <c r="F44" s="37"/>
      <c r="G44" s="39"/>
      <c r="H44" s="40"/>
      <c r="I44" s="47"/>
      <c r="J44" s="29"/>
      <c r="K44" s="13"/>
      <c r="L44" s="14"/>
      <c r="M44" s="14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48" ht="21" thickBot="1" x14ac:dyDescent="0.35">
      <c r="A45" s="50" t="s">
        <v>1</v>
      </c>
      <c r="B45" s="42" t="s">
        <v>98</v>
      </c>
      <c r="C45" s="44">
        <v>102632618</v>
      </c>
      <c r="D45" s="44">
        <v>100133068</v>
      </c>
      <c r="E45" s="44">
        <v>763188.2</v>
      </c>
      <c r="F45" s="44">
        <f t="shared" ref="F45" si="9">+C45-D45-E45</f>
        <v>1736361.8</v>
      </c>
      <c r="G45" s="46"/>
      <c r="H45" s="47">
        <v>-10324733</v>
      </c>
      <c r="I45" s="47">
        <f t="shared" ref="I45" si="10">+F45+G45+H45</f>
        <v>-8588371.1999999993</v>
      </c>
      <c r="J45" s="29"/>
      <c r="K45" s="13"/>
      <c r="L45" s="14"/>
      <c r="M45" s="14"/>
    </row>
    <row r="46" spans="1:48" ht="21" thickBot="1" x14ac:dyDescent="0.35">
      <c r="A46" s="53" t="s">
        <v>94</v>
      </c>
      <c r="B46" s="54"/>
      <c r="C46" s="56">
        <f>SUM(C45:C45)</f>
        <v>102632618</v>
      </c>
      <c r="D46" s="56">
        <f t="shared" ref="D46:F46" si="11">SUM(D45:D45)</f>
        <v>100133068</v>
      </c>
      <c r="E46" s="56">
        <f t="shared" si="11"/>
        <v>763188.2</v>
      </c>
      <c r="F46" s="56">
        <f t="shared" si="11"/>
        <v>1736361.8</v>
      </c>
      <c r="G46" s="55">
        <f>SUM(G45:G45)</f>
        <v>0</v>
      </c>
      <c r="H46" s="55">
        <f>SUM(H45:H45)</f>
        <v>-10324733</v>
      </c>
      <c r="I46" s="56">
        <f>SUM(I45:I45)</f>
        <v>-8588371.1999999993</v>
      </c>
      <c r="J46" s="29"/>
      <c r="K46" s="13"/>
      <c r="L46" s="14"/>
      <c r="M46" s="14"/>
    </row>
    <row r="47" spans="1:48" ht="20.25" x14ac:dyDescent="0.3">
      <c r="A47" s="34" t="s">
        <v>99</v>
      </c>
      <c r="B47" s="57" t="s">
        <v>100</v>
      </c>
      <c r="C47" s="37"/>
      <c r="D47" s="37"/>
      <c r="E47" s="37"/>
      <c r="F47" s="37"/>
      <c r="G47" s="39"/>
      <c r="H47" s="40"/>
      <c r="I47" s="40"/>
      <c r="J47" s="29"/>
      <c r="K47" s="13"/>
      <c r="L47" s="14"/>
      <c r="M47" s="14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48" ht="20.25" x14ac:dyDescent="0.3">
      <c r="A48" s="50" t="s">
        <v>213</v>
      </c>
      <c r="B48" s="42" t="s">
        <v>335</v>
      </c>
      <c r="C48" s="44">
        <v>14267890659</v>
      </c>
      <c r="D48" s="44">
        <v>0</v>
      </c>
      <c r="E48" s="44">
        <v>4461586199.4700003</v>
      </c>
      <c r="F48" s="44">
        <f>+C48-D48-E48</f>
        <v>9806304459.5299988</v>
      </c>
      <c r="G48" s="39"/>
      <c r="H48" s="40">
        <v>-7575105</v>
      </c>
      <c r="I48" s="40">
        <f>+F48+G48+H48</f>
        <v>9798729354.5299988</v>
      </c>
      <c r="J48" s="29"/>
      <c r="K48" s="13"/>
      <c r="L48" s="14"/>
      <c r="M48" s="14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20.25" x14ac:dyDescent="0.3">
      <c r="A49" s="50" t="s">
        <v>224</v>
      </c>
      <c r="B49" s="42" t="s">
        <v>225</v>
      </c>
      <c r="C49" s="44">
        <v>5893789</v>
      </c>
      <c r="D49" s="44">
        <v>0</v>
      </c>
      <c r="E49" s="44">
        <v>3134729.6799999997</v>
      </c>
      <c r="F49" s="44">
        <f t="shared" ref="F49:F50" si="12">+C49-D49-E49</f>
        <v>2759059.3200000003</v>
      </c>
      <c r="G49" s="46">
        <v>1000000</v>
      </c>
      <c r="H49" s="47"/>
      <c r="I49" s="47">
        <f>+F49+G49+H49</f>
        <v>3759059.3200000003</v>
      </c>
      <c r="J49" s="29"/>
      <c r="K49" s="13"/>
      <c r="L49" s="14"/>
      <c r="M49" s="14"/>
    </row>
    <row r="50" spans="1:28" ht="21" thickBot="1" x14ac:dyDescent="0.35">
      <c r="A50" s="50" t="s">
        <v>230</v>
      </c>
      <c r="B50" s="42" t="s">
        <v>231</v>
      </c>
      <c r="C50" s="44">
        <v>0</v>
      </c>
      <c r="D50" s="44">
        <v>0</v>
      </c>
      <c r="E50" s="44">
        <v>0</v>
      </c>
      <c r="F50" s="44">
        <f t="shared" si="12"/>
        <v>0</v>
      </c>
      <c r="G50" s="46">
        <v>7575105</v>
      </c>
      <c r="H50" s="47"/>
      <c r="I50" s="47">
        <f t="shared" ref="I50" si="13">+F50+G50+H50</f>
        <v>7575105</v>
      </c>
      <c r="J50" s="29"/>
      <c r="K50" s="13"/>
      <c r="L50" s="14"/>
      <c r="M50" s="14"/>
    </row>
    <row r="51" spans="1:28" ht="21" thickBot="1" x14ac:dyDescent="0.35">
      <c r="A51" s="53" t="s">
        <v>94</v>
      </c>
      <c r="B51" s="54"/>
      <c r="C51" s="56">
        <f>SUM(C48:C50)</f>
        <v>14273784448</v>
      </c>
      <c r="D51" s="56">
        <f t="shared" ref="D51:F51" si="14">SUM(D48:D50)</f>
        <v>0</v>
      </c>
      <c r="E51" s="56">
        <f t="shared" si="14"/>
        <v>4464720929.1500006</v>
      </c>
      <c r="F51" s="56">
        <f t="shared" si="14"/>
        <v>9809063518.8499985</v>
      </c>
      <c r="G51" s="55">
        <f>SUM(G49:G50)</f>
        <v>8575105</v>
      </c>
      <c r="H51" s="55">
        <f>SUM(H48:H50)</f>
        <v>-7575105</v>
      </c>
      <c r="I51" s="56">
        <f>SUM(I48:I50)</f>
        <v>9810063518.8499985</v>
      </c>
      <c r="J51" s="29"/>
      <c r="K51" s="13"/>
      <c r="L51" s="14"/>
      <c r="M51" s="14"/>
    </row>
    <row r="52" spans="1:28" ht="21" thickBot="1" x14ac:dyDescent="0.35">
      <c r="A52" s="34">
        <v>9</v>
      </c>
      <c r="B52" s="57" t="s">
        <v>318</v>
      </c>
      <c r="C52" s="37"/>
      <c r="D52" s="37"/>
      <c r="E52" s="37"/>
      <c r="F52" s="37"/>
      <c r="G52" s="126"/>
      <c r="H52" s="127"/>
      <c r="I52" s="127"/>
      <c r="J52" s="29"/>
      <c r="K52" s="13"/>
      <c r="L52" s="14"/>
      <c r="M52" s="14"/>
    </row>
    <row r="53" spans="1:28" ht="21" thickBot="1" x14ac:dyDescent="0.35">
      <c r="A53" s="50" t="s">
        <v>70</v>
      </c>
      <c r="B53" s="42" t="s">
        <v>219</v>
      </c>
      <c r="C53" s="44">
        <v>368413832</v>
      </c>
      <c r="D53" s="44">
        <v>0</v>
      </c>
      <c r="E53" s="44">
        <v>0</v>
      </c>
      <c r="F53" s="44">
        <f>+C53-D53-E53</f>
        <v>368413832</v>
      </c>
      <c r="G53" s="125">
        <v>130150793</v>
      </c>
      <c r="H53" s="125">
        <v>-130150793</v>
      </c>
      <c r="I53" s="119">
        <f>+F53+G53+H53</f>
        <v>368413832</v>
      </c>
      <c r="J53" s="29"/>
      <c r="K53" s="13"/>
      <c r="L53" s="14"/>
      <c r="M53" s="14"/>
    </row>
    <row r="54" spans="1:28" ht="21" thickBot="1" x14ac:dyDescent="0.35">
      <c r="A54" s="53" t="s">
        <v>94</v>
      </c>
      <c r="B54" s="54"/>
      <c r="C54" s="56">
        <f>SUM(C53)</f>
        <v>368413832</v>
      </c>
      <c r="D54" s="56">
        <f t="shared" ref="D54:F54" si="15">SUM(D53)</f>
        <v>0</v>
      </c>
      <c r="E54" s="56">
        <f t="shared" si="15"/>
        <v>0</v>
      </c>
      <c r="F54" s="56">
        <f t="shared" si="15"/>
        <v>368413832</v>
      </c>
      <c r="G54" s="55">
        <f>+G53</f>
        <v>130150793</v>
      </c>
      <c r="H54" s="55">
        <f t="shared" ref="H54:I54" si="16">+H53</f>
        <v>-130150793</v>
      </c>
      <c r="I54" s="56">
        <f t="shared" si="16"/>
        <v>368413832</v>
      </c>
      <c r="J54" s="29"/>
      <c r="K54" s="13"/>
      <c r="L54" s="14"/>
      <c r="M54" s="14"/>
    </row>
    <row r="55" spans="1:28" ht="21" thickBot="1" x14ac:dyDescent="0.35">
      <c r="A55" s="53" t="s">
        <v>101</v>
      </c>
      <c r="B55" s="54"/>
      <c r="C55" s="56">
        <f>+C25+C40+C43+C46+C51+C54</f>
        <v>16545385377</v>
      </c>
      <c r="D55" s="56">
        <f t="shared" ref="D55:F55" si="17">+D25+D40+D43+D46+D51+D54</f>
        <v>215215039.53999999</v>
      </c>
      <c r="E55" s="56">
        <f t="shared" si="17"/>
        <v>5338494530.2226686</v>
      </c>
      <c r="F55" s="56">
        <f t="shared" si="17"/>
        <v>10991675807.237329</v>
      </c>
      <c r="G55" s="55">
        <f>+G25+G40+G43+G46+G51+G54</f>
        <v>297704077</v>
      </c>
      <c r="H55" s="55">
        <f>+H25+H40+H46+H51+H54</f>
        <v>-297704077</v>
      </c>
      <c r="I55" s="56">
        <f>+I25+I40+I43+I46+I51+I54</f>
        <v>10991675807.237329</v>
      </c>
      <c r="J55" s="29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ht="20.25" x14ac:dyDescent="0.3">
      <c r="A56" s="58"/>
      <c r="B56" s="59"/>
      <c r="C56" s="59"/>
      <c r="D56" s="59"/>
      <c r="E56" s="59"/>
      <c r="F56" s="59"/>
      <c r="G56" s="59"/>
      <c r="H56" s="59">
        <f>+H55+G55</f>
        <v>0</v>
      </c>
      <c r="I56" s="59">
        <f>+I55-F55+G55+H55</f>
        <v>0</v>
      </c>
      <c r="J56" s="29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20.25" x14ac:dyDescent="0.3">
      <c r="A57" s="58"/>
      <c r="B57" s="59"/>
      <c r="C57" s="59"/>
      <c r="D57" s="59"/>
      <c r="E57" s="59"/>
      <c r="F57" s="59"/>
      <c r="G57" s="59"/>
      <c r="H57" s="59"/>
      <c r="I57" s="59"/>
      <c r="J57" s="29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20.25" x14ac:dyDescent="0.3">
      <c r="A58" s="58"/>
      <c r="B58" s="59"/>
      <c r="C58" s="59"/>
      <c r="D58" s="59"/>
      <c r="E58" s="59"/>
      <c r="F58" s="59"/>
      <c r="G58" s="59"/>
      <c r="H58" s="59"/>
      <c r="I58" s="59"/>
      <c r="J58" s="29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ht="26.25" thickBot="1" x14ac:dyDescent="0.4">
      <c r="A59" s="58" t="s">
        <v>102</v>
      </c>
      <c r="B59" s="60"/>
      <c r="C59" s="61"/>
      <c r="D59" s="62"/>
      <c r="E59" s="62"/>
      <c r="F59" s="62"/>
      <c r="G59" s="62"/>
      <c r="H59" s="62"/>
      <c r="I59" s="6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ht="25.5" x14ac:dyDescent="0.35">
      <c r="A60" s="63"/>
      <c r="B60" s="63" t="s">
        <v>103</v>
      </c>
      <c r="C60" s="62"/>
      <c r="D60" s="62"/>
      <c r="E60" s="62"/>
      <c r="F60" s="62"/>
      <c r="G60" s="62"/>
      <c r="H60" s="6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ht="25.5" x14ac:dyDescent="0.35">
      <c r="A61" s="63"/>
      <c r="B61" s="63"/>
      <c r="C61" s="62"/>
      <c r="D61" s="62"/>
      <c r="E61" s="62"/>
      <c r="F61" s="62"/>
      <c r="G61" s="62"/>
      <c r="H61" s="62"/>
      <c r="I61" s="12"/>
      <c r="J61" s="12"/>
      <c r="K61" s="13"/>
      <c r="L61" s="14"/>
      <c r="M61" s="14"/>
    </row>
    <row r="62" spans="1:28" ht="26.25" thickBot="1" x14ac:dyDescent="0.4">
      <c r="A62" s="58" t="s">
        <v>113</v>
      </c>
      <c r="B62" s="60"/>
      <c r="C62" s="61"/>
      <c r="D62" s="62"/>
      <c r="E62" s="62"/>
      <c r="F62" s="62"/>
      <c r="G62" s="62"/>
      <c r="H62" s="6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ht="25.5" x14ac:dyDescent="0.35">
      <c r="A63" s="63"/>
      <c r="B63" s="63" t="s">
        <v>104</v>
      </c>
      <c r="C63" s="62"/>
      <c r="D63" s="62"/>
      <c r="E63" s="62"/>
      <c r="F63" s="62"/>
      <c r="G63" s="62"/>
      <c r="H63" s="6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ht="25.5" x14ac:dyDescent="0.35">
      <c r="A64" s="63"/>
      <c r="B64" s="63"/>
      <c r="C64" s="62"/>
      <c r="D64" s="62"/>
      <c r="E64" s="62"/>
      <c r="F64" s="62"/>
      <c r="G64" s="62"/>
      <c r="H64" s="6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ht="26.25" thickBot="1" x14ac:dyDescent="0.4">
      <c r="A65" s="58" t="s">
        <v>105</v>
      </c>
      <c r="B65" s="60"/>
      <c r="C65" s="61"/>
      <c r="D65" s="62"/>
      <c r="E65" s="62"/>
      <c r="F65" s="62"/>
      <c r="G65" s="62"/>
      <c r="H65" s="6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25.5" x14ac:dyDescent="0.35">
      <c r="A66" s="63"/>
      <c r="B66" s="63" t="s">
        <v>106</v>
      </c>
      <c r="C66" s="62"/>
      <c r="D66" s="62"/>
      <c r="E66" s="62"/>
      <c r="F66" s="62"/>
      <c r="G66" s="62"/>
      <c r="H66" s="6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ht="25.5" x14ac:dyDescent="0.35">
      <c r="A67" s="62"/>
      <c r="B67" s="62"/>
      <c r="C67" s="62"/>
      <c r="D67" s="62"/>
      <c r="E67" s="6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ht="26.25" x14ac:dyDescent="0.4">
      <c r="A68" s="29"/>
      <c r="B68" s="29"/>
      <c r="C68" s="64"/>
      <c r="D68" s="6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26.25" x14ac:dyDescent="0.4">
      <c r="A69" s="12"/>
      <c r="B69" s="12"/>
      <c r="C69" s="64"/>
      <c r="D69" s="6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s="12" customFormat="1" ht="26.25" x14ac:dyDescent="0.4">
      <c r="C70" s="64"/>
      <c r="D70" s="64"/>
    </row>
    <row r="71" spans="1:28" s="12" customFormat="1" x14ac:dyDescent="0.25">
      <c r="K71" s="13"/>
      <c r="L71" s="14"/>
      <c r="M71" s="14"/>
    </row>
    <row r="72" spans="1:28" s="12" customFormat="1" x14ac:dyDescent="0.25">
      <c r="K72" s="13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s="12" customFormat="1" x14ac:dyDescent="0.25">
      <c r="K73" s="13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s="12" customFormat="1" x14ac:dyDescent="0.25">
      <c r="K74" s="13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s="12" customFormat="1" x14ac:dyDescent="0.25">
      <c r="K75" s="13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12" customFormat="1" x14ac:dyDescent="0.25">
      <c r="K76" s="13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25">
      <c r="K370" s="13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25">
      <c r="K371" s="13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25">
      <c r="K372" s="13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25">
      <c r="K373" s="13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25">
      <c r="K374" s="13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25">
      <c r="K375" s="13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25">
      <c r="K376" s="13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25">
      <c r="K377" s="13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25">
      <c r="K378" s="13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25">
      <c r="K379" s="13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25">
      <c r="K380" s="13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25">
      <c r="K381" s="13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25">
      <c r="K382" s="13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25">
      <c r="K383" s="13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25">
      <c r="K384" s="13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25">
      <c r="K385" s="13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25">
      <c r="K386" s="13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25">
      <c r="K387" s="13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25">
      <c r="K388" s="13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25">
      <c r="K389" s="13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25">
      <c r="K390" s="13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25">
      <c r="K391" s="13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25">
      <c r="K392" s="13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25">
      <c r="K393" s="13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topLeftCell="E1" workbookViewId="0">
      <selection activeCell="K68" sqref="K68"/>
    </sheetView>
  </sheetViews>
  <sheetFormatPr defaultRowHeight="12.75" x14ac:dyDescent="0.2"/>
  <cols>
    <col min="1" max="1" width="38" customWidth="1"/>
    <col min="2" max="2" width="30.85546875" customWidth="1"/>
    <col min="3" max="3" width="23.42578125" customWidth="1"/>
    <col min="4" max="4" width="16.42578125" bestFit="1" customWidth="1"/>
    <col min="5" max="5" width="23.42578125" bestFit="1" customWidth="1"/>
    <col min="6" max="6" width="16.42578125" bestFit="1" customWidth="1"/>
    <col min="7" max="7" width="20.28515625" customWidth="1"/>
    <col min="8" max="8" width="17.5703125" customWidth="1"/>
    <col min="9" max="9" width="30.85546875" customWidth="1"/>
    <col min="10" max="10" width="23.42578125" customWidth="1"/>
    <col min="11" max="12" width="18.5703125" bestFit="1" customWidth="1"/>
  </cols>
  <sheetData>
    <row r="3" spans="1:12" x14ac:dyDescent="0.2">
      <c r="A3" s="6" t="s">
        <v>338</v>
      </c>
      <c r="B3" s="6" t="s">
        <v>73</v>
      </c>
    </row>
    <row r="4" spans="1:12" x14ac:dyDescent="0.2">
      <c r="B4" t="s">
        <v>35</v>
      </c>
      <c r="D4" t="s">
        <v>74</v>
      </c>
      <c r="E4" t="s">
        <v>62</v>
      </c>
      <c r="F4" t="s">
        <v>75</v>
      </c>
      <c r="G4" t="s">
        <v>19</v>
      </c>
      <c r="H4" t="s">
        <v>76</v>
      </c>
      <c r="I4" t="s">
        <v>10</v>
      </c>
      <c r="K4" t="s">
        <v>77</v>
      </c>
      <c r="L4" t="s">
        <v>16</v>
      </c>
    </row>
    <row r="5" spans="1:12" x14ac:dyDescent="0.2">
      <c r="A5" s="6" t="s">
        <v>15</v>
      </c>
      <c r="B5" t="s">
        <v>12</v>
      </c>
      <c r="C5" t="s">
        <v>41</v>
      </c>
      <c r="E5" t="s">
        <v>41</v>
      </c>
      <c r="G5" t="s">
        <v>78</v>
      </c>
      <c r="I5" t="s">
        <v>12</v>
      </c>
      <c r="J5" t="s">
        <v>41</v>
      </c>
    </row>
    <row r="6" spans="1:12" x14ac:dyDescent="0.2">
      <c r="A6" s="7" t="s">
        <v>184</v>
      </c>
      <c r="B6" s="128">
        <v>-1171730</v>
      </c>
      <c r="C6" s="128"/>
      <c r="D6" s="128">
        <v>-1171730</v>
      </c>
      <c r="E6" s="128"/>
      <c r="F6" s="128"/>
      <c r="G6" s="128"/>
      <c r="H6" s="128"/>
      <c r="I6" s="128">
        <v>565005</v>
      </c>
      <c r="J6" s="128">
        <v>4833452</v>
      </c>
      <c r="K6" s="128">
        <v>5398457</v>
      </c>
      <c r="L6" s="128">
        <v>4226727</v>
      </c>
    </row>
    <row r="7" spans="1:12" x14ac:dyDescent="0.2">
      <c r="A7" s="7" t="s">
        <v>204</v>
      </c>
      <c r="B7" s="128"/>
      <c r="C7" s="128"/>
      <c r="D7" s="128"/>
      <c r="E7" s="128"/>
      <c r="F7" s="128"/>
      <c r="G7" s="128"/>
      <c r="H7" s="128"/>
      <c r="I7" s="128">
        <v>2667600</v>
      </c>
      <c r="J7" s="128">
        <v>2350200</v>
      </c>
      <c r="K7" s="128">
        <v>5017800</v>
      </c>
      <c r="L7" s="128">
        <v>5017800</v>
      </c>
    </row>
    <row r="8" spans="1:12" x14ac:dyDescent="0.2">
      <c r="A8" s="7" t="s">
        <v>239</v>
      </c>
      <c r="B8" s="128">
        <v>906000</v>
      </c>
      <c r="C8" s="128">
        <v>2048000</v>
      </c>
      <c r="D8" s="128">
        <v>2954000</v>
      </c>
      <c r="E8" s="128"/>
      <c r="F8" s="128"/>
      <c r="G8" s="128"/>
      <c r="H8" s="128"/>
      <c r="I8" s="128">
        <v>11661895</v>
      </c>
      <c r="J8" s="128">
        <v>9742099</v>
      </c>
      <c r="K8" s="128">
        <v>21403994</v>
      </c>
      <c r="L8" s="128">
        <v>24357994</v>
      </c>
    </row>
    <row r="9" spans="1:12" x14ac:dyDescent="0.2">
      <c r="A9" s="7" t="s">
        <v>285</v>
      </c>
      <c r="B9" s="128"/>
      <c r="C9" s="128"/>
      <c r="D9" s="128"/>
      <c r="E9" s="128"/>
      <c r="F9" s="128"/>
      <c r="G9" s="128"/>
      <c r="H9" s="128"/>
      <c r="I9" s="128">
        <v>23036731</v>
      </c>
      <c r="J9" s="128">
        <v>4353168</v>
      </c>
      <c r="K9" s="128">
        <v>27389899</v>
      </c>
      <c r="L9" s="128">
        <v>27389899</v>
      </c>
    </row>
    <row r="10" spans="1:12" x14ac:dyDescent="0.2">
      <c r="A10" s="7" t="s">
        <v>187</v>
      </c>
      <c r="B10" s="128"/>
      <c r="C10" s="128"/>
      <c r="D10" s="128"/>
      <c r="E10" s="128"/>
      <c r="F10" s="128"/>
      <c r="G10" s="128"/>
      <c r="H10" s="128"/>
      <c r="I10" s="128">
        <v>948604</v>
      </c>
      <c r="J10" s="128">
        <v>1453549</v>
      </c>
      <c r="K10" s="128">
        <v>2402153</v>
      </c>
      <c r="L10" s="128">
        <v>2402153</v>
      </c>
    </row>
    <row r="11" spans="1:12" x14ac:dyDescent="0.2">
      <c r="A11" s="7" t="s">
        <v>189</v>
      </c>
      <c r="B11" s="128"/>
      <c r="C11" s="128"/>
      <c r="D11" s="128"/>
      <c r="E11" s="128"/>
      <c r="F11" s="128"/>
      <c r="G11" s="128"/>
      <c r="H11" s="128"/>
      <c r="I11" s="128">
        <v>1777933</v>
      </c>
      <c r="J11" s="128">
        <v>3714660</v>
      </c>
      <c r="K11" s="128">
        <v>5492593</v>
      </c>
      <c r="L11" s="128">
        <v>5492593</v>
      </c>
    </row>
    <row r="12" spans="1:12" x14ac:dyDescent="0.2">
      <c r="A12" s="7" t="s">
        <v>202</v>
      </c>
      <c r="B12" s="128"/>
      <c r="C12" s="128"/>
      <c r="D12" s="128"/>
      <c r="E12" s="128"/>
      <c r="F12" s="128"/>
      <c r="G12" s="128"/>
      <c r="H12" s="128"/>
      <c r="I12" s="128">
        <v>219700</v>
      </c>
      <c r="J12" s="128">
        <v>219700</v>
      </c>
      <c r="K12" s="128">
        <v>439400</v>
      </c>
      <c r="L12" s="128">
        <v>439400</v>
      </c>
    </row>
    <row r="13" spans="1:12" x14ac:dyDescent="0.2">
      <c r="A13" s="7" t="s">
        <v>191</v>
      </c>
      <c r="B13" s="128">
        <v>83805</v>
      </c>
      <c r="C13" s="128">
        <v>985538</v>
      </c>
      <c r="D13" s="128">
        <v>1069343</v>
      </c>
      <c r="E13" s="128"/>
      <c r="F13" s="128"/>
      <c r="G13" s="128"/>
      <c r="H13" s="128"/>
      <c r="I13" s="128">
        <v>1454296</v>
      </c>
      <c r="J13" s="128">
        <v>1967486</v>
      </c>
      <c r="K13" s="128">
        <v>3421782</v>
      </c>
      <c r="L13" s="128">
        <v>4491125</v>
      </c>
    </row>
    <row r="14" spans="1:12" x14ac:dyDescent="0.2">
      <c r="A14" s="7" t="s">
        <v>242</v>
      </c>
      <c r="B14" s="128">
        <v>4530</v>
      </c>
      <c r="C14" s="128">
        <v>53272</v>
      </c>
      <c r="D14" s="128">
        <v>57802</v>
      </c>
      <c r="E14" s="128"/>
      <c r="F14" s="128"/>
      <c r="G14" s="128"/>
      <c r="H14" s="128"/>
      <c r="I14" s="128"/>
      <c r="J14" s="128"/>
      <c r="K14" s="128"/>
      <c r="L14" s="128">
        <v>57802</v>
      </c>
    </row>
    <row r="15" spans="1:12" x14ac:dyDescent="0.2">
      <c r="A15" s="7" t="s">
        <v>232</v>
      </c>
      <c r="B15" s="128">
        <v>13590</v>
      </c>
      <c r="C15" s="128">
        <v>181547</v>
      </c>
      <c r="D15" s="128">
        <v>195137</v>
      </c>
      <c r="E15" s="128"/>
      <c r="F15" s="128"/>
      <c r="G15" s="128"/>
      <c r="H15" s="128"/>
      <c r="I15" s="128"/>
      <c r="J15" s="128"/>
      <c r="K15" s="128"/>
      <c r="L15" s="128">
        <v>195137</v>
      </c>
    </row>
    <row r="16" spans="1:12" x14ac:dyDescent="0.2">
      <c r="A16" s="7" t="s">
        <v>245</v>
      </c>
      <c r="B16" s="128">
        <v>45300</v>
      </c>
      <c r="C16" s="128">
        <v>532723</v>
      </c>
      <c r="D16" s="128">
        <v>578023</v>
      </c>
      <c r="E16" s="128"/>
      <c r="F16" s="128"/>
      <c r="G16" s="128"/>
      <c r="H16" s="128"/>
      <c r="I16" s="128"/>
      <c r="J16" s="128"/>
      <c r="K16" s="128"/>
      <c r="L16" s="128">
        <v>578023</v>
      </c>
    </row>
    <row r="17" spans="1:12" x14ac:dyDescent="0.2">
      <c r="A17" s="7" t="s">
        <v>186</v>
      </c>
      <c r="B17" s="128">
        <v>4530</v>
      </c>
      <c r="C17" s="128">
        <v>96430</v>
      </c>
      <c r="D17" s="128">
        <v>100960</v>
      </c>
      <c r="E17" s="128"/>
      <c r="F17" s="128"/>
      <c r="G17" s="128"/>
      <c r="H17" s="128"/>
      <c r="I17" s="128">
        <v>91734</v>
      </c>
      <c r="J17" s="128">
        <v>116938</v>
      </c>
      <c r="K17" s="128">
        <v>208672</v>
      </c>
      <c r="L17" s="128">
        <v>309632</v>
      </c>
    </row>
    <row r="18" spans="1:12" x14ac:dyDescent="0.2">
      <c r="A18" s="7" t="s">
        <v>194</v>
      </c>
      <c r="B18" s="128">
        <v>46025</v>
      </c>
      <c r="C18" s="128">
        <v>544725</v>
      </c>
      <c r="D18" s="128">
        <v>590750</v>
      </c>
      <c r="E18" s="128"/>
      <c r="F18" s="128"/>
      <c r="G18" s="128"/>
      <c r="H18" s="128"/>
      <c r="I18" s="128">
        <v>1165827</v>
      </c>
      <c r="J18" s="128">
        <v>1376759</v>
      </c>
      <c r="K18" s="128">
        <v>2542586</v>
      </c>
      <c r="L18" s="128">
        <v>3133336</v>
      </c>
    </row>
    <row r="19" spans="1:12" x14ac:dyDescent="0.2">
      <c r="A19" s="7" t="s">
        <v>196</v>
      </c>
      <c r="B19" s="128">
        <v>13590</v>
      </c>
      <c r="C19" s="128">
        <v>116658</v>
      </c>
      <c r="D19" s="128">
        <v>130248</v>
      </c>
      <c r="E19" s="128"/>
      <c r="F19" s="128"/>
      <c r="G19" s="128"/>
      <c r="H19" s="128"/>
      <c r="I19" s="128">
        <v>275200</v>
      </c>
      <c r="J19" s="128">
        <v>350817</v>
      </c>
      <c r="K19" s="128">
        <v>626017</v>
      </c>
      <c r="L19" s="128">
        <v>756265</v>
      </c>
    </row>
    <row r="20" spans="1:12" x14ac:dyDescent="0.2">
      <c r="A20" s="7" t="s">
        <v>198</v>
      </c>
      <c r="B20" s="128">
        <v>27180</v>
      </c>
      <c r="C20" s="128">
        <v>319634</v>
      </c>
      <c r="D20" s="128">
        <v>346814</v>
      </c>
      <c r="E20" s="128"/>
      <c r="F20" s="128"/>
      <c r="G20" s="128"/>
      <c r="H20" s="128"/>
      <c r="I20" s="128">
        <v>550404</v>
      </c>
      <c r="J20" s="128">
        <v>701637</v>
      </c>
      <c r="K20" s="128">
        <v>1252041</v>
      </c>
      <c r="L20" s="128">
        <v>1598855</v>
      </c>
    </row>
    <row r="21" spans="1:12" x14ac:dyDescent="0.2">
      <c r="A21" s="7" t="s">
        <v>200</v>
      </c>
      <c r="B21" s="128">
        <v>27180</v>
      </c>
      <c r="C21" s="128">
        <v>507424</v>
      </c>
      <c r="D21" s="128">
        <v>534604</v>
      </c>
      <c r="E21" s="128"/>
      <c r="F21" s="128"/>
      <c r="G21" s="128"/>
      <c r="H21" s="128"/>
      <c r="I21" s="128">
        <v>553048</v>
      </c>
      <c r="J21" s="128">
        <v>724004</v>
      </c>
      <c r="K21" s="128">
        <v>1277052</v>
      </c>
      <c r="L21" s="128">
        <v>1811656</v>
      </c>
    </row>
    <row r="22" spans="1:12" x14ac:dyDescent="0.2">
      <c r="A22" s="7" t="s">
        <v>129</v>
      </c>
      <c r="B22" s="128"/>
      <c r="C22" s="128">
        <v>-423382</v>
      </c>
      <c r="D22" s="128">
        <v>-423382</v>
      </c>
      <c r="E22" s="128"/>
      <c r="F22" s="128"/>
      <c r="G22" s="128"/>
      <c r="H22" s="128"/>
      <c r="I22" s="128"/>
      <c r="J22" s="128"/>
      <c r="K22" s="128"/>
      <c r="L22" s="128">
        <v>-423382</v>
      </c>
    </row>
    <row r="23" spans="1:12" x14ac:dyDescent="0.2">
      <c r="A23" s="7" t="s">
        <v>58</v>
      </c>
      <c r="B23" s="128"/>
      <c r="C23" s="128"/>
      <c r="D23" s="128"/>
      <c r="E23" s="128"/>
      <c r="F23" s="128"/>
      <c r="G23" s="128"/>
      <c r="H23" s="128"/>
      <c r="I23" s="128">
        <v>-145856593</v>
      </c>
      <c r="J23" s="128"/>
      <c r="K23" s="128">
        <v>-145856593</v>
      </c>
      <c r="L23" s="128">
        <v>-145856593</v>
      </c>
    </row>
    <row r="24" spans="1:12" x14ac:dyDescent="0.2">
      <c r="A24" s="7" t="s">
        <v>284</v>
      </c>
      <c r="B24" s="128"/>
      <c r="C24" s="128"/>
      <c r="D24" s="128"/>
      <c r="E24" s="128"/>
      <c r="F24" s="128"/>
      <c r="G24" s="128"/>
      <c r="H24" s="128"/>
      <c r="I24" s="128">
        <v>69910733</v>
      </c>
      <c r="J24" s="128"/>
      <c r="K24" s="128">
        <v>69910733</v>
      </c>
      <c r="L24" s="128">
        <v>69910733</v>
      </c>
    </row>
    <row r="25" spans="1:12" x14ac:dyDescent="0.2">
      <c r="A25" s="7" t="s">
        <v>131</v>
      </c>
      <c r="B25" s="128"/>
      <c r="C25" s="128">
        <v>-201755</v>
      </c>
      <c r="D25" s="128">
        <v>-201755</v>
      </c>
      <c r="E25" s="128"/>
      <c r="F25" s="128"/>
      <c r="G25" s="128"/>
      <c r="H25" s="128"/>
      <c r="I25" s="128">
        <v>500000</v>
      </c>
      <c r="J25" s="128"/>
      <c r="K25" s="128">
        <v>500000</v>
      </c>
      <c r="L25" s="128">
        <v>298245</v>
      </c>
    </row>
    <row r="26" spans="1:12" x14ac:dyDescent="0.2">
      <c r="A26" s="7" t="s">
        <v>133</v>
      </c>
      <c r="B26" s="128">
        <v>-700000</v>
      </c>
      <c r="C26" s="128">
        <v>-600000</v>
      </c>
      <c r="D26" s="128">
        <v>-1300000</v>
      </c>
      <c r="E26" s="128"/>
      <c r="F26" s="128"/>
      <c r="G26" s="128"/>
      <c r="H26" s="128"/>
      <c r="I26" s="128"/>
      <c r="J26" s="128"/>
      <c r="K26" s="128"/>
      <c r="L26" s="128">
        <v>-1300000</v>
      </c>
    </row>
    <row r="27" spans="1:12" x14ac:dyDescent="0.2">
      <c r="A27" s="7" t="s">
        <v>17</v>
      </c>
      <c r="B27" s="128"/>
      <c r="C27" s="128"/>
      <c r="D27" s="128"/>
      <c r="E27" s="128"/>
      <c r="F27" s="128"/>
      <c r="G27" s="128"/>
      <c r="H27" s="128"/>
      <c r="I27" s="128"/>
      <c r="J27" s="128">
        <v>-2260000</v>
      </c>
      <c r="K27" s="128">
        <v>-2260000</v>
      </c>
      <c r="L27" s="128">
        <v>-2260000</v>
      </c>
    </row>
    <row r="28" spans="1:12" x14ac:dyDescent="0.2">
      <c r="A28" s="7" t="s">
        <v>28</v>
      </c>
      <c r="B28" s="128"/>
      <c r="C28" s="128">
        <v>-1000000</v>
      </c>
      <c r="D28" s="128">
        <v>-1000000</v>
      </c>
      <c r="E28" s="128"/>
      <c r="F28" s="128"/>
      <c r="G28" s="128"/>
      <c r="H28" s="128"/>
      <c r="I28" s="128"/>
      <c r="J28" s="128"/>
      <c r="K28" s="128"/>
      <c r="L28" s="128">
        <v>-1000000</v>
      </c>
    </row>
    <row r="29" spans="1:12" x14ac:dyDescent="0.2">
      <c r="A29" s="7" t="s">
        <v>42</v>
      </c>
      <c r="B29" s="128">
        <v>-950000</v>
      </c>
      <c r="C29" s="128"/>
      <c r="D29" s="128">
        <v>-950000</v>
      </c>
      <c r="E29" s="128"/>
      <c r="F29" s="128"/>
      <c r="G29" s="128"/>
      <c r="H29" s="128"/>
      <c r="I29" s="128"/>
      <c r="J29" s="128"/>
      <c r="K29" s="128"/>
      <c r="L29" s="128">
        <v>-950000</v>
      </c>
    </row>
    <row r="30" spans="1:12" x14ac:dyDescent="0.2">
      <c r="A30" s="7" t="s">
        <v>233</v>
      </c>
      <c r="B30" s="128">
        <v>550000</v>
      </c>
      <c r="C30" s="128"/>
      <c r="D30" s="128">
        <v>550000</v>
      </c>
      <c r="E30" s="128"/>
      <c r="F30" s="128"/>
      <c r="G30" s="128"/>
      <c r="H30" s="128"/>
      <c r="I30" s="128">
        <v>20000</v>
      </c>
      <c r="J30" s="128"/>
      <c r="K30" s="128">
        <v>20000</v>
      </c>
      <c r="L30" s="128">
        <v>570000</v>
      </c>
    </row>
    <row r="31" spans="1:12" x14ac:dyDescent="0.2">
      <c r="A31" s="7" t="s">
        <v>140</v>
      </c>
      <c r="B31" s="128"/>
      <c r="C31" s="128"/>
      <c r="D31" s="128"/>
      <c r="E31" s="128">
        <v>5000000</v>
      </c>
      <c r="F31" s="128">
        <v>5000000</v>
      </c>
      <c r="G31" s="128">
        <v>-19390000</v>
      </c>
      <c r="H31" s="128">
        <v>-19390000</v>
      </c>
      <c r="I31" s="128"/>
      <c r="J31" s="128"/>
      <c r="K31" s="128"/>
      <c r="L31" s="128">
        <v>-14390000</v>
      </c>
    </row>
    <row r="32" spans="1:12" x14ac:dyDescent="0.2">
      <c r="A32" s="7" t="s">
        <v>31</v>
      </c>
      <c r="B32" s="128">
        <v>-4100000</v>
      </c>
      <c r="C32" s="128"/>
      <c r="D32" s="128">
        <v>-4100000</v>
      </c>
      <c r="E32" s="128"/>
      <c r="F32" s="128"/>
      <c r="G32" s="128"/>
      <c r="H32" s="128"/>
      <c r="I32" s="128"/>
      <c r="J32" s="128"/>
      <c r="K32" s="128"/>
      <c r="L32" s="128">
        <v>-4100000</v>
      </c>
    </row>
    <row r="33" spans="1:12" x14ac:dyDescent="0.2">
      <c r="A33" s="7" t="s">
        <v>7</v>
      </c>
      <c r="B33" s="128">
        <v>-485507</v>
      </c>
      <c r="C33" s="128"/>
      <c r="D33" s="128">
        <v>-485507</v>
      </c>
      <c r="E33" s="128"/>
      <c r="F33" s="128"/>
      <c r="G33" s="128">
        <v>-2770000</v>
      </c>
      <c r="H33" s="128">
        <v>-2770000</v>
      </c>
      <c r="I33" s="128"/>
      <c r="J33" s="128"/>
      <c r="K33" s="128"/>
      <c r="L33" s="128">
        <v>-3255507</v>
      </c>
    </row>
    <row r="34" spans="1:12" x14ac:dyDescent="0.2">
      <c r="A34" s="7" t="s">
        <v>165</v>
      </c>
      <c r="B34" s="128">
        <v>2100000</v>
      </c>
      <c r="C34" s="128"/>
      <c r="D34" s="128">
        <v>2100000</v>
      </c>
      <c r="E34" s="128"/>
      <c r="F34" s="128"/>
      <c r="G34" s="128"/>
      <c r="H34" s="128"/>
      <c r="I34" s="128"/>
      <c r="J34" s="128"/>
      <c r="K34" s="128"/>
      <c r="L34" s="128">
        <v>2100000</v>
      </c>
    </row>
    <row r="35" spans="1:12" x14ac:dyDescent="0.2">
      <c r="A35" s="7" t="s">
        <v>93</v>
      </c>
      <c r="B35" s="128">
        <v>-1750000</v>
      </c>
      <c r="C35" s="128"/>
      <c r="D35" s="128">
        <v>-1750000</v>
      </c>
      <c r="E35" s="128">
        <v>-5600000</v>
      </c>
      <c r="F35" s="128">
        <v>-5600000</v>
      </c>
      <c r="G35" s="128"/>
      <c r="H35" s="128"/>
      <c r="I35" s="128">
        <v>735000</v>
      </c>
      <c r="J35" s="128"/>
      <c r="K35" s="128">
        <v>735000</v>
      </c>
      <c r="L35" s="128">
        <v>-6615000</v>
      </c>
    </row>
    <row r="36" spans="1:12" x14ac:dyDescent="0.2">
      <c r="A36" s="7" t="s">
        <v>34</v>
      </c>
      <c r="B36" s="128">
        <v>450000</v>
      </c>
      <c r="C36" s="128"/>
      <c r="D36" s="128">
        <v>450000</v>
      </c>
      <c r="E36" s="128"/>
      <c r="F36" s="128"/>
      <c r="G36" s="128"/>
      <c r="H36" s="128"/>
      <c r="I36" s="128">
        <v>8760000</v>
      </c>
      <c r="J36" s="128"/>
      <c r="K36" s="128">
        <v>8760000</v>
      </c>
      <c r="L36" s="128">
        <v>9210000</v>
      </c>
    </row>
    <row r="37" spans="1:12" x14ac:dyDescent="0.2">
      <c r="A37" s="7" t="s">
        <v>24</v>
      </c>
      <c r="B37" s="128"/>
      <c r="C37" s="128"/>
      <c r="D37" s="128"/>
      <c r="E37" s="128"/>
      <c r="F37" s="128"/>
      <c r="G37" s="128"/>
      <c r="H37" s="128"/>
      <c r="I37" s="128"/>
      <c r="J37" s="128">
        <v>300000</v>
      </c>
      <c r="K37" s="128">
        <v>300000</v>
      </c>
      <c r="L37" s="128">
        <v>300000</v>
      </c>
    </row>
    <row r="38" spans="1:12" x14ac:dyDescent="0.2">
      <c r="A38" s="7" t="s">
        <v>25</v>
      </c>
      <c r="B38" s="128">
        <v>510000</v>
      </c>
      <c r="C38" s="128"/>
      <c r="D38" s="128">
        <v>510000</v>
      </c>
      <c r="E38" s="128"/>
      <c r="F38" s="128"/>
      <c r="G38" s="128"/>
      <c r="H38" s="128"/>
      <c r="I38" s="128"/>
      <c r="J38" s="128">
        <v>550000</v>
      </c>
      <c r="K38" s="128">
        <v>550000</v>
      </c>
      <c r="L38" s="128">
        <v>1060000</v>
      </c>
    </row>
    <row r="39" spans="1:12" x14ac:dyDescent="0.2">
      <c r="A39" s="7" t="s">
        <v>160</v>
      </c>
      <c r="B39" s="128"/>
      <c r="C39" s="128"/>
      <c r="D39" s="128"/>
      <c r="E39" s="128"/>
      <c r="F39" s="128"/>
      <c r="G39" s="128">
        <v>6925000</v>
      </c>
      <c r="H39" s="128">
        <v>6925000</v>
      </c>
      <c r="I39" s="128"/>
      <c r="J39" s="128"/>
      <c r="K39" s="128"/>
      <c r="L39" s="128">
        <v>6925000</v>
      </c>
    </row>
    <row r="40" spans="1:12" x14ac:dyDescent="0.2">
      <c r="A40" s="7" t="s">
        <v>162</v>
      </c>
      <c r="B40" s="128"/>
      <c r="C40" s="128"/>
      <c r="D40" s="128"/>
      <c r="E40" s="128"/>
      <c r="F40" s="128"/>
      <c r="G40" s="128">
        <v>6925000</v>
      </c>
      <c r="H40" s="128">
        <v>6925000</v>
      </c>
      <c r="I40" s="128"/>
      <c r="J40" s="128"/>
      <c r="K40" s="128"/>
      <c r="L40" s="128">
        <v>6925000</v>
      </c>
    </row>
    <row r="41" spans="1:12" x14ac:dyDescent="0.2">
      <c r="A41" s="7" t="s">
        <v>138</v>
      </c>
      <c r="B41" s="128">
        <v>600000</v>
      </c>
      <c r="C41" s="128"/>
      <c r="D41" s="128">
        <v>600000</v>
      </c>
      <c r="E41" s="128">
        <v>600000</v>
      </c>
      <c r="F41" s="128">
        <v>600000</v>
      </c>
      <c r="G41" s="128"/>
      <c r="H41" s="128"/>
      <c r="I41" s="128"/>
      <c r="J41" s="128"/>
      <c r="K41" s="128"/>
      <c r="L41" s="128">
        <v>1200000</v>
      </c>
    </row>
    <row r="42" spans="1:12" x14ac:dyDescent="0.2">
      <c r="A42" s="7" t="s">
        <v>32</v>
      </c>
      <c r="B42" s="128">
        <v>90000</v>
      </c>
      <c r="C42" s="128">
        <v>-90000</v>
      </c>
      <c r="D42" s="128">
        <v>0</v>
      </c>
      <c r="E42" s="128"/>
      <c r="F42" s="128"/>
      <c r="G42" s="128">
        <v>5540000</v>
      </c>
      <c r="H42" s="128">
        <v>5540000</v>
      </c>
      <c r="I42" s="128">
        <v>800000</v>
      </c>
      <c r="J42" s="128"/>
      <c r="K42" s="128">
        <v>800000</v>
      </c>
      <c r="L42" s="128">
        <v>6340000</v>
      </c>
    </row>
    <row r="43" spans="1:12" x14ac:dyDescent="0.2">
      <c r="A43" s="7" t="s">
        <v>36</v>
      </c>
      <c r="B43" s="128">
        <v>-1774493</v>
      </c>
      <c r="C43" s="128"/>
      <c r="D43" s="128">
        <v>-1774493</v>
      </c>
      <c r="E43" s="128"/>
      <c r="F43" s="128"/>
      <c r="G43" s="128"/>
      <c r="H43" s="128"/>
      <c r="I43" s="128">
        <v>-1005600</v>
      </c>
      <c r="J43" s="128"/>
      <c r="K43" s="128">
        <v>-1005600</v>
      </c>
      <c r="L43" s="128">
        <v>-2780093</v>
      </c>
    </row>
    <row r="44" spans="1:12" x14ac:dyDescent="0.2">
      <c r="A44" s="7" t="s">
        <v>55</v>
      </c>
      <c r="B44" s="128">
        <v>-800000</v>
      </c>
      <c r="C44" s="128"/>
      <c r="D44" s="128">
        <v>-800000</v>
      </c>
      <c r="E44" s="128"/>
      <c r="F44" s="128"/>
      <c r="G44" s="128"/>
      <c r="H44" s="128"/>
      <c r="I44" s="128">
        <v>-331253</v>
      </c>
      <c r="J44" s="128"/>
      <c r="K44" s="128">
        <v>-331253</v>
      </c>
      <c r="L44" s="128">
        <v>-1131253</v>
      </c>
    </row>
    <row r="45" spans="1:12" x14ac:dyDescent="0.2">
      <c r="A45" s="7" t="s">
        <v>49</v>
      </c>
      <c r="B45" s="128">
        <v>-1000000</v>
      </c>
      <c r="C45" s="128"/>
      <c r="D45" s="128">
        <v>-1000000</v>
      </c>
      <c r="E45" s="128"/>
      <c r="F45" s="128"/>
      <c r="G45" s="128"/>
      <c r="H45" s="128"/>
      <c r="I45" s="128"/>
      <c r="J45" s="128"/>
      <c r="K45" s="128"/>
      <c r="L45" s="128">
        <v>-1000000</v>
      </c>
    </row>
    <row r="46" spans="1:12" x14ac:dyDescent="0.2">
      <c r="A46" s="7" t="s">
        <v>66</v>
      </c>
      <c r="B46" s="128"/>
      <c r="C46" s="128"/>
      <c r="D46" s="128"/>
      <c r="E46" s="128"/>
      <c r="F46" s="128"/>
      <c r="G46" s="128"/>
      <c r="H46" s="128"/>
      <c r="I46" s="128">
        <v>30000</v>
      </c>
      <c r="J46" s="128"/>
      <c r="K46" s="128">
        <v>30000</v>
      </c>
      <c r="L46" s="128">
        <v>30000</v>
      </c>
    </row>
    <row r="47" spans="1:12" x14ac:dyDescent="0.2">
      <c r="A47" s="7" t="s">
        <v>119</v>
      </c>
      <c r="B47" s="128">
        <v>2000000</v>
      </c>
      <c r="C47" s="128"/>
      <c r="D47" s="128">
        <v>2000000</v>
      </c>
      <c r="E47" s="128"/>
      <c r="F47" s="128"/>
      <c r="G47" s="128"/>
      <c r="H47" s="128"/>
      <c r="I47" s="128"/>
      <c r="J47" s="128"/>
      <c r="K47" s="128"/>
      <c r="L47" s="128">
        <v>2000000</v>
      </c>
    </row>
    <row r="48" spans="1:12" x14ac:dyDescent="0.2">
      <c r="A48" s="7" t="s">
        <v>64</v>
      </c>
      <c r="B48" s="128">
        <v>4700000</v>
      </c>
      <c r="C48" s="128"/>
      <c r="D48" s="128">
        <v>4700000</v>
      </c>
      <c r="E48" s="128"/>
      <c r="F48" s="128"/>
      <c r="G48" s="128">
        <v>2770000</v>
      </c>
      <c r="H48" s="128">
        <v>2770000</v>
      </c>
      <c r="I48" s="128"/>
      <c r="J48" s="128"/>
      <c r="K48" s="128"/>
      <c r="L48" s="128">
        <v>7470000</v>
      </c>
    </row>
    <row r="49" spans="1:12" x14ac:dyDescent="0.2">
      <c r="A49" s="7" t="s">
        <v>39</v>
      </c>
      <c r="B49" s="128"/>
      <c r="C49" s="128"/>
      <c r="D49" s="128"/>
      <c r="E49" s="128"/>
      <c r="F49" s="128"/>
      <c r="G49" s="128"/>
      <c r="H49" s="128"/>
      <c r="I49" s="128">
        <v>300000</v>
      </c>
      <c r="J49" s="128"/>
      <c r="K49" s="128">
        <v>300000</v>
      </c>
      <c r="L49" s="128">
        <v>300000</v>
      </c>
    </row>
    <row r="50" spans="1:12" x14ac:dyDescent="0.2">
      <c r="A50" s="7" t="s">
        <v>60</v>
      </c>
      <c r="B50" s="128">
        <v>800000</v>
      </c>
      <c r="C50" s="128"/>
      <c r="D50" s="128">
        <v>800000</v>
      </c>
      <c r="E50" s="128"/>
      <c r="F50" s="128"/>
      <c r="G50" s="128"/>
      <c r="H50" s="128"/>
      <c r="I50" s="128"/>
      <c r="J50" s="128"/>
      <c r="K50" s="128"/>
      <c r="L50" s="128">
        <v>800000</v>
      </c>
    </row>
    <row r="51" spans="1:12" x14ac:dyDescent="0.2">
      <c r="A51" s="7" t="s">
        <v>211</v>
      </c>
      <c r="B51" s="128">
        <v>900000</v>
      </c>
      <c r="C51" s="128"/>
      <c r="D51" s="128">
        <v>900000</v>
      </c>
      <c r="E51" s="128"/>
      <c r="F51" s="128"/>
      <c r="G51" s="128"/>
      <c r="H51" s="128"/>
      <c r="I51" s="128"/>
      <c r="J51" s="128"/>
      <c r="K51" s="128"/>
      <c r="L51" s="128">
        <v>900000</v>
      </c>
    </row>
    <row r="52" spans="1:12" x14ac:dyDescent="0.2">
      <c r="A52" s="7" t="s">
        <v>1</v>
      </c>
      <c r="B52" s="128"/>
      <c r="C52" s="128"/>
      <c r="D52" s="128"/>
      <c r="E52" s="128"/>
      <c r="F52" s="128"/>
      <c r="G52" s="128"/>
      <c r="H52" s="128"/>
      <c r="I52" s="128">
        <v>-10324733</v>
      </c>
      <c r="J52" s="128"/>
      <c r="K52" s="128">
        <v>-10324733</v>
      </c>
      <c r="L52" s="128">
        <v>-10324733</v>
      </c>
    </row>
    <row r="53" spans="1:12" x14ac:dyDescent="0.2">
      <c r="A53" s="7" t="s">
        <v>213</v>
      </c>
      <c r="B53" s="128"/>
      <c r="C53" s="128"/>
      <c r="D53" s="128"/>
      <c r="E53" s="128"/>
      <c r="F53" s="128"/>
      <c r="G53" s="128"/>
      <c r="H53" s="128"/>
      <c r="I53" s="128"/>
      <c r="J53" s="128">
        <v>-7575105</v>
      </c>
      <c r="K53" s="128">
        <v>-7575105</v>
      </c>
      <c r="L53" s="128">
        <v>-7575105</v>
      </c>
    </row>
    <row r="54" spans="1:12" x14ac:dyDescent="0.2">
      <c r="A54" s="7" t="s">
        <v>69</v>
      </c>
      <c r="B54" s="128">
        <v>-50000</v>
      </c>
      <c r="C54" s="128"/>
      <c r="D54" s="128">
        <v>-50000</v>
      </c>
      <c r="E54" s="128"/>
      <c r="F54" s="128"/>
      <c r="G54" s="128"/>
      <c r="H54" s="128"/>
      <c r="I54" s="128"/>
      <c r="J54" s="128"/>
      <c r="K54" s="128"/>
      <c r="L54" s="128">
        <v>-50000</v>
      </c>
    </row>
    <row r="55" spans="1:12" x14ac:dyDescent="0.2">
      <c r="A55" s="7" t="s">
        <v>224</v>
      </c>
      <c r="B55" s="128"/>
      <c r="C55" s="128">
        <v>625000</v>
      </c>
      <c r="D55" s="128">
        <v>625000</v>
      </c>
      <c r="E55" s="128"/>
      <c r="F55" s="128"/>
      <c r="G55" s="128"/>
      <c r="H55" s="128"/>
      <c r="I55" s="128"/>
      <c r="J55" s="128">
        <v>1000000</v>
      </c>
      <c r="K55" s="128">
        <v>1000000</v>
      </c>
      <c r="L55" s="128">
        <v>1625000</v>
      </c>
    </row>
    <row r="56" spans="1:12" x14ac:dyDescent="0.2">
      <c r="A56" s="7" t="s">
        <v>11</v>
      </c>
      <c r="B56" s="128"/>
      <c r="C56" s="128">
        <v>-4785814</v>
      </c>
      <c r="D56" s="128">
        <v>-4785814</v>
      </c>
      <c r="E56" s="128"/>
      <c r="F56" s="128"/>
      <c r="G56" s="128"/>
      <c r="H56" s="128"/>
      <c r="I56" s="128"/>
      <c r="J56" s="128"/>
      <c r="K56" s="128"/>
      <c r="L56" s="128">
        <v>-4785814</v>
      </c>
    </row>
    <row r="57" spans="1:12" x14ac:dyDescent="0.2">
      <c r="A57" s="7" t="s">
        <v>230</v>
      </c>
      <c r="B57" s="128"/>
      <c r="C57" s="128"/>
      <c r="D57" s="128"/>
      <c r="E57" s="128"/>
      <c r="F57" s="128"/>
      <c r="G57" s="128"/>
      <c r="H57" s="128"/>
      <c r="I57" s="128"/>
      <c r="J57" s="128">
        <v>7575105</v>
      </c>
      <c r="K57" s="128">
        <v>7575105</v>
      </c>
      <c r="L57" s="128">
        <v>7575105</v>
      </c>
    </row>
    <row r="58" spans="1:12" x14ac:dyDescent="0.2">
      <c r="A58" s="7" t="s">
        <v>70</v>
      </c>
      <c r="B58" s="128">
        <v>0</v>
      </c>
      <c r="C58" s="128">
        <v>0</v>
      </c>
      <c r="D58" s="128">
        <v>0</v>
      </c>
      <c r="E58" s="128"/>
      <c r="F58" s="128"/>
      <c r="G58" s="128"/>
      <c r="H58" s="128"/>
      <c r="I58" s="128">
        <v>0</v>
      </c>
      <c r="J58" s="128">
        <v>0</v>
      </c>
      <c r="K58" s="128">
        <v>0</v>
      </c>
      <c r="L58" s="128">
        <v>0</v>
      </c>
    </row>
    <row r="59" spans="1:12" x14ac:dyDescent="0.2">
      <c r="A59" s="7" t="s">
        <v>16</v>
      </c>
      <c r="B59" s="128">
        <v>1090000</v>
      </c>
      <c r="C59" s="128">
        <v>-1090000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128">
        <v>-31494469</v>
      </c>
      <c r="J59" s="128">
        <v>31494469</v>
      </c>
      <c r="K59" s="128">
        <v>0</v>
      </c>
      <c r="L59" s="12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"/>
    </sheetView>
  </sheetViews>
  <sheetFormatPr defaultRowHeight="12.75" x14ac:dyDescent="0.2"/>
  <cols>
    <col min="1" max="1" width="38" customWidth="1"/>
    <col min="2" max="2" width="30.85546875" customWidth="1"/>
    <col min="3" max="3" width="23.42578125" customWidth="1"/>
    <col min="4" max="4" width="20.28515625" customWidth="1"/>
    <col min="5" max="5" width="17.5703125" customWidth="1"/>
    <col min="6" max="6" width="25" bestFit="1" customWidth="1"/>
    <col min="7" max="7" width="24.7109375" bestFit="1" customWidth="1"/>
    <col min="8" max="8" width="30.42578125" bestFit="1" customWidth="1"/>
    <col min="9" max="9" width="30.140625" bestFit="1" customWidth="1"/>
  </cols>
  <sheetData>
    <row r="1" spans="1:5" x14ac:dyDescent="0.2">
      <c r="A1" s="6" t="s">
        <v>2</v>
      </c>
      <c r="B1" t="s">
        <v>112</v>
      </c>
    </row>
    <row r="3" spans="1:5" x14ac:dyDescent="0.2">
      <c r="A3" s="6" t="s">
        <v>338</v>
      </c>
      <c r="B3" s="6" t="s">
        <v>73</v>
      </c>
    </row>
    <row r="4" spans="1:5" x14ac:dyDescent="0.2">
      <c r="A4" s="6" t="s">
        <v>15</v>
      </c>
      <c r="B4" t="s">
        <v>12</v>
      </c>
      <c r="C4" t="s">
        <v>41</v>
      </c>
      <c r="D4" t="s">
        <v>78</v>
      </c>
      <c r="E4" t="s">
        <v>16</v>
      </c>
    </row>
    <row r="5" spans="1:5" x14ac:dyDescent="0.2">
      <c r="A5" s="7" t="s">
        <v>184</v>
      </c>
      <c r="B5" s="128">
        <v>-1171730</v>
      </c>
      <c r="C5" s="128"/>
      <c r="D5" s="128"/>
      <c r="E5" s="128">
        <v>-1171730</v>
      </c>
    </row>
    <row r="6" spans="1:5" x14ac:dyDescent="0.2">
      <c r="A6" s="7" t="s">
        <v>239</v>
      </c>
      <c r="B6" s="128">
        <v>906000</v>
      </c>
      <c r="C6" s="128">
        <v>2048000</v>
      </c>
      <c r="D6" s="128"/>
      <c r="E6" s="128">
        <v>2954000</v>
      </c>
    </row>
    <row r="7" spans="1:5" x14ac:dyDescent="0.2">
      <c r="A7" s="7" t="s">
        <v>191</v>
      </c>
      <c r="B7" s="128">
        <v>83805</v>
      </c>
      <c r="C7" s="128">
        <v>985538</v>
      </c>
      <c r="D7" s="128"/>
      <c r="E7" s="128">
        <v>1069343</v>
      </c>
    </row>
    <row r="8" spans="1:5" x14ac:dyDescent="0.2">
      <c r="A8" s="7" t="s">
        <v>242</v>
      </c>
      <c r="B8" s="128">
        <v>4530</v>
      </c>
      <c r="C8" s="128">
        <v>53272</v>
      </c>
      <c r="D8" s="128"/>
      <c r="E8" s="128">
        <v>57802</v>
      </c>
    </row>
    <row r="9" spans="1:5" x14ac:dyDescent="0.2">
      <c r="A9" s="7" t="s">
        <v>232</v>
      </c>
      <c r="B9" s="128">
        <v>13590</v>
      </c>
      <c r="C9" s="128">
        <v>181547</v>
      </c>
      <c r="D9" s="128"/>
      <c r="E9" s="128">
        <v>195137</v>
      </c>
    </row>
    <row r="10" spans="1:5" x14ac:dyDescent="0.2">
      <c r="A10" s="7" t="s">
        <v>245</v>
      </c>
      <c r="B10" s="128">
        <v>45300</v>
      </c>
      <c r="C10" s="128">
        <v>532723</v>
      </c>
      <c r="D10" s="128"/>
      <c r="E10" s="128">
        <v>578023</v>
      </c>
    </row>
    <row r="11" spans="1:5" x14ac:dyDescent="0.2">
      <c r="A11" s="7" t="s">
        <v>186</v>
      </c>
      <c r="B11" s="128">
        <v>4530</v>
      </c>
      <c r="C11" s="128">
        <v>96430</v>
      </c>
      <c r="D11" s="128"/>
      <c r="E11" s="128">
        <v>100960</v>
      </c>
    </row>
    <row r="12" spans="1:5" x14ac:dyDescent="0.2">
      <c r="A12" s="7" t="s">
        <v>194</v>
      </c>
      <c r="B12" s="128">
        <v>46025</v>
      </c>
      <c r="C12" s="128">
        <v>544725</v>
      </c>
      <c r="D12" s="128"/>
      <c r="E12" s="128">
        <v>590750</v>
      </c>
    </row>
    <row r="13" spans="1:5" x14ac:dyDescent="0.2">
      <c r="A13" s="7" t="s">
        <v>196</v>
      </c>
      <c r="B13" s="128">
        <v>13590</v>
      </c>
      <c r="C13" s="128">
        <v>116658</v>
      </c>
      <c r="D13" s="128"/>
      <c r="E13" s="128">
        <v>130248</v>
      </c>
    </row>
    <row r="14" spans="1:5" x14ac:dyDescent="0.2">
      <c r="A14" s="7" t="s">
        <v>198</v>
      </c>
      <c r="B14" s="128">
        <v>27180</v>
      </c>
      <c r="C14" s="128">
        <v>319634</v>
      </c>
      <c r="D14" s="128"/>
      <c r="E14" s="128">
        <v>346814</v>
      </c>
    </row>
    <row r="15" spans="1:5" x14ac:dyDescent="0.2">
      <c r="A15" s="7" t="s">
        <v>200</v>
      </c>
      <c r="B15" s="128">
        <v>27180</v>
      </c>
      <c r="C15" s="128">
        <v>507424</v>
      </c>
      <c r="D15" s="128"/>
      <c r="E15" s="128">
        <v>534604</v>
      </c>
    </row>
    <row r="16" spans="1:5" x14ac:dyDescent="0.2">
      <c r="A16" s="7" t="s">
        <v>129</v>
      </c>
      <c r="B16" s="128"/>
      <c r="C16" s="128">
        <v>-423382</v>
      </c>
      <c r="D16" s="128"/>
      <c r="E16" s="128">
        <v>-423382</v>
      </c>
    </row>
    <row r="17" spans="1:5" x14ac:dyDescent="0.2">
      <c r="A17" s="7" t="s">
        <v>131</v>
      </c>
      <c r="B17" s="128"/>
      <c r="C17" s="128">
        <v>-201755</v>
      </c>
      <c r="D17" s="128"/>
      <c r="E17" s="128">
        <v>-201755</v>
      </c>
    </row>
    <row r="18" spans="1:5" x14ac:dyDescent="0.2">
      <c r="A18" s="7" t="s">
        <v>133</v>
      </c>
      <c r="B18" s="128">
        <v>-700000</v>
      </c>
      <c r="C18" s="128">
        <v>-600000</v>
      </c>
      <c r="D18" s="128"/>
      <c r="E18" s="128">
        <v>-1300000</v>
      </c>
    </row>
    <row r="19" spans="1:5" x14ac:dyDescent="0.2">
      <c r="A19" s="7" t="s">
        <v>28</v>
      </c>
      <c r="B19" s="128"/>
      <c r="C19" s="128">
        <v>-1000000</v>
      </c>
      <c r="D19" s="128"/>
      <c r="E19" s="128">
        <v>-1000000</v>
      </c>
    </row>
    <row r="20" spans="1:5" x14ac:dyDescent="0.2">
      <c r="A20" s="7" t="s">
        <v>42</v>
      </c>
      <c r="B20" s="128">
        <v>-950000</v>
      </c>
      <c r="C20" s="128"/>
      <c r="D20" s="128"/>
      <c r="E20" s="128">
        <v>-950000</v>
      </c>
    </row>
    <row r="21" spans="1:5" x14ac:dyDescent="0.2">
      <c r="A21" s="7" t="s">
        <v>233</v>
      </c>
      <c r="B21" s="128">
        <v>550000</v>
      </c>
      <c r="C21" s="128"/>
      <c r="D21" s="128"/>
      <c r="E21" s="128">
        <v>550000</v>
      </c>
    </row>
    <row r="22" spans="1:5" x14ac:dyDescent="0.2">
      <c r="A22" s="7" t="s">
        <v>140</v>
      </c>
      <c r="B22" s="128"/>
      <c r="C22" s="128">
        <v>5000000</v>
      </c>
      <c r="D22" s="128">
        <v>-19390000</v>
      </c>
      <c r="E22" s="128">
        <v>-14390000</v>
      </c>
    </row>
    <row r="23" spans="1:5" x14ac:dyDescent="0.2">
      <c r="A23" s="7" t="s">
        <v>31</v>
      </c>
      <c r="B23" s="128">
        <v>-4100000</v>
      </c>
      <c r="C23" s="128"/>
      <c r="D23" s="128"/>
      <c r="E23" s="128">
        <v>-4100000</v>
      </c>
    </row>
    <row r="24" spans="1:5" x14ac:dyDescent="0.2">
      <c r="A24" s="7" t="s">
        <v>7</v>
      </c>
      <c r="B24" s="128">
        <v>-485507</v>
      </c>
      <c r="C24" s="128"/>
      <c r="D24" s="128">
        <v>-2770000</v>
      </c>
      <c r="E24" s="128">
        <v>-3255507</v>
      </c>
    </row>
    <row r="25" spans="1:5" x14ac:dyDescent="0.2">
      <c r="A25" s="7" t="s">
        <v>165</v>
      </c>
      <c r="B25" s="128">
        <v>2100000</v>
      </c>
      <c r="C25" s="128"/>
      <c r="D25" s="128"/>
      <c r="E25" s="128">
        <v>2100000</v>
      </c>
    </row>
    <row r="26" spans="1:5" x14ac:dyDescent="0.2">
      <c r="A26" s="7" t="s">
        <v>93</v>
      </c>
      <c r="B26" s="128">
        <v>-1750000</v>
      </c>
      <c r="C26" s="128">
        <v>-5600000</v>
      </c>
      <c r="D26" s="128"/>
      <c r="E26" s="128">
        <v>-7350000</v>
      </c>
    </row>
    <row r="27" spans="1:5" x14ac:dyDescent="0.2">
      <c r="A27" s="7" t="s">
        <v>34</v>
      </c>
      <c r="B27" s="128">
        <v>450000</v>
      </c>
      <c r="C27" s="128"/>
      <c r="D27" s="128"/>
      <c r="E27" s="128">
        <v>450000</v>
      </c>
    </row>
    <row r="28" spans="1:5" x14ac:dyDescent="0.2">
      <c r="A28" s="7" t="s">
        <v>25</v>
      </c>
      <c r="B28" s="128">
        <v>510000</v>
      </c>
      <c r="C28" s="128"/>
      <c r="D28" s="128"/>
      <c r="E28" s="128">
        <v>510000</v>
      </c>
    </row>
    <row r="29" spans="1:5" x14ac:dyDescent="0.2">
      <c r="A29" s="7" t="s">
        <v>160</v>
      </c>
      <c r="B29" s="128"/>
      <c r="C29" s="128"/>
      <c r="D29" s="128">
        <v>6925000</v>
      </c>
      <c r="E29" s="128">
        <v>6925000</v>
      </c>
    </row>
    <row r="30" spans="1:5" x14ac:dyDescent="0.2">
      <c r="A30" s="7" t="s">
        <v>162</v>
      </c>
      <c r="B30" s="128"/>
      <c r="C30" s="128"/>
      <c r="D30" s="128">
        <v>6925000</v>
      </c>
      <c r="E30" s="128">
        <v>6925000</v>
      </c>
    </row>
    <row r="31" spans="1:5" x14ac:dyDescent="0.2">
      <c r="A31" s="7" t="s">
        <v>138</v>
      </c>
      <c r="B31" s="128">
        <v>600000</v>
      </c>
      <c r="C31" s="128">
        <v>600000</v>
      </c>
      <c r="D31" s="128"/>
      <c r="E31" s="128">
        <v>1200000</v>
      </c>
    </row>
    <row r="32" spans="1:5" x14ac:dyDescent="0.2">
      <c r="A32" s="7" t="s">
        <v>32</v>
      </c>
      <c r="B32" s="128">
        <v>90000</v>
      </c>
      <c r="C32" s="128">
        <v>-90000</v>
      </c>
      <c r="D32" s="128">
        <v>5540000</v>
      </c>
      <c r="E32" s="128">
        <v>5540000</v>
      </c>
    </row>
    <row r="33" spans="1:5" x14ac:dyDescent="0.2">
      <c r="A33" s="7" t="s">
        <v>36</v>
      </c>
      <c r="B33" s="128">
        <v>-1774493</v>
      </c>
      <c r="C33" s="128"/>
      <c r="D33" s="128"/>
      <c r="E33" s="128">
        <v>-1774493</v>
      </c>
    </row>
    <row r="34" spans="1:5" x14ac:dyDescent="0.2">
      <c r="A34" s="7" t="s">
        <v>55</v>
      </c>
      <c r="B34" s="128">
        <v>-800000</v>
      </c>
      <c r="C34" s="128"/>
      <c r="D34" s="128"/>
      <c r="E34" s="128">
        <v>-800000</v>
      </c>
    </row>
    <row r="35" spans="1:5" x14ac:dyDescent="0.2">
      <c r="A35" s="7" t="s">
        <v>49</v>
      </c>
      <c r="B35" s="128">
        <v>-1000000</v>
      </c>
      <c r="C35" s="128"/>
      <c r="D35" s="128"/>
      <c r="E35" s="128">
        <v>-1000000</v>
      </c>
    </row>
    <row r="36" spans="1:5" x14ac:dyDescent="0.2">
      <c r="A36" s="7" t="s">
        <v>119</v>
      </c>
      <c r="B36" s="128">
        <v>2000000</v>
      </c>
      <c r="C36" s="128"/>
      <c r="D36" s="128"/>
      <c r="E36" s="128">
        <v>2000000</v>
      </c>
    </row>
    <row r="37" spans="1:5" x14ac:dyDescent="0.2">
      <c r="A37" s="7" t="s">
        <v>64</v>
      </c>
      <c r="B37" s="128">
        <v>4700000</v>
      </c>
      <c r="C37" s="128"/>
      <c r="D37" s="128">
        <v>2770000</v>
      </c>
      <c r="E37" s="128">
        <v>7470000</v>
      </c>
    </row>
    <row r="38" spans="1:5" x14ac:dyDescent="0.2">
      <c r="A38" s="7" t="s">
        <v>60</v>
      </c>
      <c r="B38" s="128">
        <v>800000</v>
      </c>
      <c r="C38" s="128"/>
      <c r="D38" s="128"/>
      <c r="E38" s="128">
        <v>800000</v>
      </c>
    </row>
    <row r="39" spans="1:5" x14ac:dyDescent="0.2">
      <c r="A39" s="7" t="s">
        <v>211</v>
      </c>
      <c r="B39" s="128">
        <v>900000</v>
      </c>
      <c r="C39" s="128"/>
      <c r="D39" s="128"/>
      <c r="E39" s="128">
        <v>900000</v>
      </c>
    </row>
    <row r="40" spans="1:5" x14ac:dyDescent="0.2">
      <c r="A40" s="7" t="s">
        <v>69</v>
      </c>
      <c r="B40" s="128">
        <v>-50000</v>
      </c>
      <c r="C40" s="128"/>
      <c r="D40" s="128"/>
      <c r="E40" s="128">
        <v>-50000</v>
      </c>
    </row>
    <row r="41" spans="1:5" x14ac:dyDescent="0.2">
      <c r="A41" s="7" t="s">
        <v>224</v>
      </c>
      <c r="B41" s="128"/>
      <c r="C41" s="128">
        <v>625000</v>
      </c>
      <c r="D41" s="128"/>
      <c r="E41" s="128">
        <v>625000</v>
      </c>
    </row>
    <row r="42" spans="1:5" x14ac:dyDescent="0.2">
      <c r="A42" s="7" t="s">
        <v>11</v>
      </c>
      <c r="B42" s="128"/>
      <c r="C42" s="128">
        <v>-4785814</v>
      </c>
      <c r="D42" s="128"/>
      <c r="E42" s="128">
        <v>-4785814</v>
      </c>
    </row>
    <row r="43" spans="1:5" x14ac:dyDescent="0.2">
      <c r="A43" s="7" t="s">
        <v>70</v>
      </c>
      <c r="B43" s="128">
        <v>0</v>
      </c>
      <c r="C43" s="128">
        <v>0</v>
      </c>
      <c r="D43" s="128"/>
      <c r="E43" s="128">
        <v>0</v>
      </c>
    </row>
    <row r="44" spans="1:5" x14ac:dyDescent="0.2">
      <c r="A44" s="7" t="s">
        <v>16</v>
      </c>
      <c r="B44" s="128">
        <v>1090000</v>
      </c>
      <c r="C44" s="128">
        <v>-1090000</v>
      </c>
      <c r="D44" s="128">
        <v>0</v>
      </c>
      <c r="E44" s="12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4" workbookViewId="0">
      <selection activeCell="F33" sqref="F33"/>
    </sheetView>
  </sheetViews>
  <sheetFormatPr defaultRowHeight="12.75" x14ac:dyDescent="0.2"/>
  <cols>
    <col min="1" max="1" width="38" customWidth="1"/>
    <col min="2" max="2" width="30.85546875" customWidth="1"/>
    <col min="3" max="3" width="23.42578125" customWidth="1"/>
    <col min="4" max="4" width="18.5703125" customWidth="1"/>
    <col min="5" max="5" width="24.7109375" bestFit="1" customWidth="1"/>
    <col min="6" max="6" width="30.42578125" bestFit="1" customWidth="1"/>
    <col min="7" max="7" width="30.140625" bestFit="1" customWidth="1"/>
  </cols>
  <sheetData>
    <row r="1" spans="1:4" x14ac:dyDescent="0.2">
      <c r="A1" s="6" t="s">
        <v>2</v>
      </c>
      <c r="B1" t="s">
        <v>10</v>
      </c>
    </row>
    <row r="3" spans="1:4" x14ac:dyDescent="0.2">
      <c r="A3" s="6" t="s">
        <v>338</v>
      </c>
      <c r="B3" s="6" t="s">
        <v>73</v>
      </c>
    </row>
    <row r="4" spans="1:4" x14ac:dyDescent="0.2">
      <c r="A4" s="6" t="s">
        <v>15</v>
      </c>
      <c r="B4" t="s">
        <v>12</v>
      </c>
      <c r="C4" t="s">
        <v>41</v>
      </c>
      <c r="D4" t="s">
        <v>16</v>
      </c>
    </row>
    <row r="5" spans="1:4" x14ac:dyDescent="0.2">
      <c r="A5" s="7" t="s">
        <v>184</v>
      </c>
      <c r="B5" s="128">
        <v>565005</v>
      </c>
      <c r="C5" s="128">
        <v>4833452</v>
      </c>
      <c r="D5" s="128">
        <v>5398457</v>
      </c>
    </row>
    <row r="6" spans="1:4" x14ac:dyDescent="0.2">
      <c r="A6" s="7" t="s">
        <v>204</v>
      </c>
      <c r="B6" s="128">
        <v>2667600</v>
      </c>
      <c r="C6" s="128">
        <v>2350200</v>
      </c>
      <c r="D6" s="128">
        <v>5017800</v>
      </c>
    </row>
    <row r="7" spans="1:4" x14ac:dyDescent="0.2">
      <c r="A7" s="7" t="s">
        <v>239</v>
      </c>
      <c r="B7" s="128">
        <v>11661895</v>
      </c>
      <c r="C7" s="128">
        <v>9742099</v>
      </c>
      <c r="D7" s="128">
        <v>21403994</v>
      </c>
    </row>
    <row r="8" spans="1:4" x14ac:dyDescent="0.2">
      <c r="A8" s="7" t="s">
        <v>285</v>
      </c>
      <c r="B8" s="128">
        <v>23036731</v>
      </c>
      <c r="C8" s="128">
        <v>4353168</v>
      </c>
      <c r="D8" s="128">
        <v>27389899</v>
      </c>
    </row>
    <row r="9" spans="1:4" x14ac:dyDescent="0.2">
      <c r="A9" s="7" t="s">
        <v>187</v>
      </c>
      <c r="B9" s="128">
        <v>948604</v>
      </c>
      <c r="C9" s="128">
        <v>1453549</v>
      </c>
      <c r="D9" s="128">
        <v>2402153</v>
      </c>
    </row>
    <row r="10" spans="1:4" x14ac:dyDescent="0.2">
      <c r="A10" s="7" t="s">
        <v>189</v>
      </c>
      <c r="B10" s="128">
        <v>1777933</v>
      </c>
      <c r="C10" s="128">
        <v>3714660</v>
      </c>
      <c r="D10" s="128">
        <v>5492593</v>
      </c>
    </row>
    <row r="11" spans="1:4" x14ac:dyDescent="0.2">
      <c r="A11" s="7" t="s">
        <v>202</v>
      </c>
      <c r="B11" s="128">
        <v>219700</v>
      </c>
      <c r="C11" s="128">
        <v>219700</v>
      </c>
      <c r="D11" s="128">
        <v>439400</v>
      </c>
    </row>
    <row r="12" spans="1:4" x14ac:dyDescent="0.2">
      <c r="A12" s="7" t="s">
        <v>191</v>
      </c>
      <c r="B12" s="128">
        <v>1454296</v>
      </c>
      <c r="C12" s="128">
        <v>1967486</v>
      </c>
      <c r="D12" s="128">
        <v>3421782</v>
      </c>
    </row>
    <row r="13" spans="1:4" x14ac:dyDescent="0.2">
      <c r="A13" s="7" t="s">
        <v>186</v>
      </c>
      <c r="B13" s="128">
        <v>91734</v>
      </c>
      <c r="C13" s="128">
        <v>116938</v>
      </c>
      <c r="D13" s="128">
        <v>208672</v>
      </c>
    </row>
    <row r="14" spans="1:4" x14ac:dyDescent="0.2">
      <c r="A14" s="7" t="s">
        <v>194</v>
      </c>
      <c r="B14" s="128">
        <v>1165827</v>
      </c>
      <c r="C14" s="128">
        <v>1376759</v>
      </c>
      <c r="D14" s="128">
        <v>2542586</v>
      </c>
    </row>
    <row r="15" spans="1:4" x14ac:dyDescent="0.2">
      <c r="A15" s="7" t="s">
        <v>196</v>
      </c>
      <c r="B15" s="128">
        <v>275200</v>
      </c>
      <c r="C15" s="128">
        <v>350817</v>
      </c>
      <c r="D15" s="128">
        <v>626017</v>
      </c>
    </row>
    <row r="16" spans="1:4" x14ac:dyDescent="0.2">
      <c r="A16" s="7" t="s">
        <v>198</v>
      </c>
      <c r="B16" s="128">
        <v>550404</v>
      </c>
      <c r="C16" s="128">
        <v>701637</v>
      </c>
      <c r="D16" s="128">
        <v>1252041</v>
      </c>
    </row>
    <row r="17" spans="1:4" x14ac:dyDescent="0.2">
      <c r="A17" s="7" t="s">
        <v>200</v>
      </c>
      <c r="B17" s="128">
        <v>553048</v>
      </c>
      <c r="C17" s="128">
        <v>724004</v>
      </c>
      <c r="D17" s="128">
        <v>1277052</v>
      </c>
    </row>
    <row r="18" spans="1:4" x14ac:dyDescent="0.2">
      <c r="A18" s="7" t="s">
        <v>58</v>
      </c>
      <c r="B18" s="128">
        <v>-145856593</v>
      </c>
      <c r="C18" s="128"/>
      <c r="D18" s="128">
        <v>-145856593</v>
      </c>
    </row>
    <row r="19" spans="1:4" x14ac:dyDescent="0.2">
      <c r="A19" s="7" t="s">
        <v>284</v>
      </c>
      <c r="B19" s="128">
        <v>69910733</v>
      </c>
      <c r="C19" s="128"/>
      <c r="D19" s="128">
        <v>69910733</v>
      </c>
    </row>
    <row r="20" spans="1:4" x14ac:dyDescent="0.2">
      <c r="A20" s="7" t="s">
        <v>131</v>
      </c>
      <c r="B20" s="128">
        <v>500000</v>
      </c>
      <c r="C20" s="128"/>
      <c r="D20" s="128">
        <v>500000</v>
      </c>
    </row>
    <row r="21" spans="1:4" x14ac:dyDescent="0.2">
      <c r="A21" s="7" t="s">
        <v>17</v>
      </c>
      <c r="B21" s="128"/>
      <c r="C21" s="128">
        <v>-2260000</v>
      </c>
      <c r="D21" s="128">
        <v>-2260000</v>
      </c>
    </row>
    <row r="22" spans="1:4" x14ac:dyDescent="0.2">
      <c r="A22" s="7" t="s">
        <v>233</v>
      </c>
      <c r="B22" s="128">
        <v>20000</v>
      </c>
      <c r="C22" s="128"/>
      <c r="D22" s="128">
        <v>20000</v>
      </c>
    </row>
    <row r="23" spans="1:4" x14ac:dyDescent="0.2">
      <c r="A23" s="7" t="s">
        <v>93</v>
      </c>
      <c r="B23" s="128">
        <v>735000</v>
      </c>
      <c r="C23" s="128"/>
      <c r="D23" s="128">
        <v>735000</v>
      </c>
    </row>
    <row r="24" spans="1:4" x14ac:dyDescent="0.2">
      <c r="A24" s="7" t="s">
        <v>34</v>
      </c>
      <c r="B24" s="128">
        <v>8760000</v>
      </c>
      <c r="C24" s="128"/>
      <c r="D24" s="128">
        <v>8760000</v>
      </c>
    </row>
    <row r="25" spans="1:4" x14ac:dyDescent="0.2">
      <c r="A25" s="7" t="s">
        <v>24</v>
      </c>
      <c r="B25" s="128"/>
      <c r="C25" s="128">
        <v>300000</v>
      </c>
      <c r="D25" s="128">
        <v>300000</v>
      </c>
    </row>
    <row r="26" spans="1:4" x14ac:dyDescent="0.2">
      <c r="A26" s="7" t="s">
        <v>25</v>
      </c>
      <c r="B26" s="128"/>
      <c r="C26" s="128">
        <v>550000</v>
      </c>
      <c r="D26" s="128">
        <v>550000</v>
      </c>
    </row>
    <row r="27" spans="1:4" x14ac:dyDescent="0.2">
      <c r="A27" s="7" t="s">
        <v>32</v>
      </c>
      <c r="B27" s="128">
        <v>800000</v>
      </c>
      <c r="C27" s="128"/>
      <c r="D27" s="128">
        <v>800000</v>
      </c>
    </row>
    <row r="28" spans="1:4" x14ac:dyDescent="0.2">
      <c r="A28" s="7" t="s">
        <v>36</v>
      </c>
      <c r="B28" s="128">
        <v>-1005600</v>
      </c>
      <c r="C28" s="128"/>
      <c r="D28" s="128">
        <v>-1005600</v>
      </c>
    </row>
    <row r="29" spans="1:4" x14ac:dyDescent="0.2">
      <c r="A29" s="7" t="s">
        <v>55</v>
      </c>
      <c r="B29" s="128">
        <v>-331253</v>
      </c>
      <c r="C29" s="128"/>
      <c r="D29" s="128">
        <v>-331253</v>
      </c>
    </row>
    <row r="30" spans="1:4" x14ac:dyDescent="0.2">
      <c r="A30" s="7" t="s">
        <v>66</v>
      </c>
      <c r="B30" s="128">
        <v>30000</v>
      </c>
      <c r="C30" s="128"/>
      <c r="D30" s="128">
        <v>30000</v>
      </c>
    </row>
    <row r="31" spans="1:4" x14ac:dyDescent="0.2">
      <c r="A31" s="7" t="s">
        <v>39</v>
      </c>
      <c r="B31" s="128">
        <v>300000</v>
      </c>
      <c r="C31" s="128"/>
      <c r="D31" s="128">
        <v>300000</v>
      </c>
    </row>
    <row r="32" spans="1:4" x14ac:dyDescent="0.2">
      <c r="A32" s="7" t="s">
        <v>1</v>
      </c>
      <c r="B32" s="128">
        <v>-10324733</v>
      </c>
      <c r="C32" s="128"/>
      <c r="D32" s="128">
        <v>-10324733</v>
      </c>
    </row>
    <row r="33" spans="1:4" x14ac:dyDescent="0.2">
      <c r="A33" s="7" t="s">
        <v>213</v>
      </c>
      <c r="B33" s="128"/>
      <c r="C33" s="128">
        <v>-7575105</v>
      </c>
      <c r="D33" s="128">
        <v>-7575105</v>
      </c>
    </row>
    <row r="34" spans="1:4" x14ac:dyDescent="0.2">
      <c r="A34" s="7" t="s">
        <v>224</v>
      </c>
      <c r="B34" s="128"/>
      <c r="C34" s="128">
        <v>1000000</v>
      </c>
      <c r="D34" s="128">
        <v>1000000</v>
      </c>
    </row>
    <row r="35" spans="1:4" x14ac:dyDescent="0.2">
      <c r="A35" s="7" t="s">
        <v>230</v>
      </c>
      <c r="B35" s="128"/>
      <c r="C35" s="128">
        <v>7575105</v>
      </c>
      <c r="D35" s="128">
        <v>7575105</v>
      </c>
    </row>
    <row r="36" spans="1:4" x14ac:dyDescent="0.2">
      <c r="A36" s="7" t="s">
        <v>70</v>
      </c>
      <c r="B36" s="128">
        <v>0</v>
      </c>
      <c r="C36" s="128">
        <v>0</v>
      </c>
      <c r="D36" s="128">
        <v>0</v>
      </c>
    </row>
    <row r="37" spans="1:4" x14ac:dyDescent="0.2">
      <c r="A37" s="7" t="s">
        <v>16</v>
      </c>
      <c r="B37" s="128">
        <v>-31494469</v>
      </c>
      <c r="C37" s="128">
        <v>31494469</v>
      </c>
      <c r="D37" s="12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34"/>
  <sheetViews>
    <sheetView workbookViewId="0">
      <pane xSplit="21195" topLeftCell="J1"/>
      <selection activeCell="C368" sqref="C368"/>
      <selection pane="topRight" activeCell="J1" sqref="J1"/>
    </sheetView>
  </sheetViews>
  <sheetFormatPr defaultRowHeight="12.75" x14ac:dyDescent="0.2"/>
  <cols>
    <col min="1" max="1" width="15.85546875" bestFit="1" customWidth="1"/>
    <col min="2" max="2" width="15.140625" bestFit="1" customWidth="1"/>
    <col min="3" max="3" width="77.28515625" bestFit="1" customWidth="1"/>
    <col min="4" max="4" width="19.5703125" bestFit="1" customWidth="1"/>
    <col min="5" max="5" width="16" style="100" bestFit="1" customWidth="1"/>
    <col min="6" max="6" width="15.7109375" style="92" bestFit="1" customWidth="1"/>
    <col min="7" max="7" width="17.7109375" bestFit="1" customWidth="1"/>
    <col min="8" max="8" width="26.5703125" customWidth="1"/>
    <col min="9" max="9" width="26.7109375" bestFit="1" customWidth="1"/>
    <col min="10" max="10" width="129.42578125" bestFit="1" customWidth="1"/>
    <col min="11" max="11" width="24.7109375" bestFit="1" customWidth="1"/>
  </cols>
  <sheetData>
    <row r="1" spans="1:11" x14ac:dyDescent="0.2">
      <c r="A1" s="12"/>
      <c r="B1" s="163" t="s">
        <v>6</v>
      </c>
      <c r="C1" s="163"/>
      <c r="D1" s="163"/>
      <c r="E1" s="164"/>
      <c r="F1" s="163"/>
      <c r="G1" s="163"/>
      <c r="H1" s="12"/>
      <c r="I1" s="12"/>
      <c r="J1" s="12"/>
      <c r="K1" s="12"/>
    </row>
    <row r="2" spans="1:11" x14ac:dyDescent="0.2">
      <c r="A2" s="12"/>
      <c r="B2" s="163" t="s">
        <v>116</v>
      </c>
      <c r="C2" s="163"/>
      <c r="D2" s="163"/>
      <c r="E2" s="164"/>
      <c r="F2" s="163"/>
      <c r="G2" s="163"/>
      <c r="H2" s="12"/>
      <c r="I2" s="12"/>
      <c r="J2" s="12"/>
      <c r="K2" s="12"/>
    </row>
    <row r="3" spans="1:11" x14ac:dyDescent="0.2">
      <c r="A3" s="12"/>
      <c r="B3" s="86"/>
      <c r="C3" s="86"/>
      <c r="D3" s="86"/>
      <c r="E3" s="96"/>
      <c r="F3" s="102"/>
      <c r="G3" s="86"/>
      <c r="H3" s="12"/>
      <c r="I3" s="12"/>
      <c r="J3" s="12"/>
      <c r="K3" s="12"/>
    </row>
    <row r="4" spans="1:11" x14ac:dyDescent="0.2">
      <c r="A4" s="12"/>
      <c r="B4" s="86"/>
      <c r="C4" s="86"/>
      <c r="D4" s="86"/>
      <c r="E4" s="96"/>
      <c r="F4" s="102"/>
      <c r="G4" s="86"/>
      <c r="H4" s="12"/>
      <c r="I4" s="12"/>
      <c r="J4" s="12"/>
      <c r="K4" s="12"/>
    </row>
    <row r="5" spans="1:11" ht="15" x14ac:dyDescent="0.25">
      <c r="A5" s="87" t="s">
        <v>237</v>
      </c>
      <c r="B5" s="88"/>
      <c r="C5" s="87"/>
      <c r="D5" s="87"/>
      <c r="E5" s="97"/>
      <c r="F5" s="103"/>
      <c r="G5" s="87"/>
      <c r="H5" s="87"/>
      <c r="I5" s="87"/>
      <c r="J5" s="87"/>
      <c r="K5" s="12"/>
    </row>
    <row r="6" spans="1:11" ht="15" customHeight="1" x14ac:dyDescent="0.25">
      <c r="A6" s="87" t="s">
        <v>115</v>
      </c>
      <c r="B6" s="88"/>
      <c r="C6" s="88"/>
      <c r="D6" s="88"/>
      <c r="E6" s="98"/>
      <c r="F6" s="104"/>
      <c r="G6" s="88"/>
      <c r="H6" s="88"/>
      <c r="I6" s="88"/>
      <c r="J6" s="12"/>
      <c r="K6" s="12"/>
    </row>
    <row r="7" spans="1:11" ht="15" x14ac:dyDescent="0.25">
      <c r="A7" s="87" t="s">
        <v>311</v>
      </c>
      <c r="B7" s="87"/>
      <c r="C7" s="87"/>
      <c r="D7" s="87"/>
      <c r="E7" s="97"/>
      <c r="F7" s="103"/>
      <c r="G7" s="87"/>
      <c r="H7" s="87"/>
      <c r="I7" s="87"/>
      <c r="J7" s="87"/>
      <c r="K7" s="12"/>
    </row>
    <row r="8" spans="1:11" ht="13.5" thickBot="1" x14ac:dyDescent="0.25">
      <c r="A8" s="12"/>
      <c r="B8" s="86"/>
      <c r="C8" s="86"/>
      <c r="D8" s="86"/>
      <c r="E8" s="96"/>
      <c r="F8" s="102"/>
      <c r="G8" s="86"/>
      <c r="H8" s="12"/>
      <c r="I8" s="12"/>
      <c r="J8" s="12"/>
      <c r="K8" s="12"/>
    </row>
    <row r="9" spans="1:11" ht="13.5" hidden="1" thickBot="1" x14ac:dyDescent="0.25">
      <c r="E9" s="99"/>
      <c r="H9" s="10" t="s">
        <v>21</v>
      </c>
      <c r="I9" s="7">
        <v>571</v>
      </c>
    </row>
    <row r="10" spans="1:11" s="1" customFormat="1" ht="45.75" thickBot="1" x14ac:dyDescent="0.3">
      <c r="A10" s="75" t="s">
        <v>2</v>
      </c>
      <c r="B10" s="76" t="s">
        <v>3</v>
      </c>
      <c r="C10" s="76" t="s">
        <v>0</v>
      </c>
      <c r="D10" s="77" t="s">
        <v>8</v>
      </c>
      <c r="E10" s="101" t="s">
        <v>127</v>
      </c>
      <c r="F10" s="90" t="s">
        <v>128</v>
      </c>
      <c r="G10" s="77" t="s">
        <v>114</v>
      </c>
      <c r="H10" s="78" t="s">
        <v>4</v>
      </c>
      <c r="I10" s="79" t="s">
        <v>72</v>
      </c>
      <c r="J10" s="76" t="s">
        <v>23</v>
      </c>
      <c r="K10" s="80" t="s">
        <v>9</v>
      </c>
    </row>
    <row r="11" spans="1:11" ht="15" hidden="1" customHeight="1" x14ac:dyDescent="0.2">
      <c r="A11" s="71" t="s">
        <v>35</v>
      </c>
      <c r="B11" s="72" t="s">
        <v>184</v>
      </c>
      <c r="C11" s="73" t="s">
        <v>275</v>
      </c>
      <c r="D11" s="71"/>
      <c r="E11" s="94">
        <v>0</v>
      </c>
      <c r="F11" s="91">
        <v>457828</v>
      </c>
      <c r="G11" s="66">
        <f t="shared" ref="G11:G74" si="0">+E11-F11</f>
        <v>-457828</v>
      </c>
      <c r="H11" s="71" t="s">
        <v>12</v>
      </c>
      <c r="I11" s="74" t="s">
        <v>13</v>
      </c>
      <c r="J11" s="71" t="s">
        <v>276</v>
      </c>
      <c r="K11" s="74" t="s">
        <v>118</v>
      </c>
    </row>
    <row r="12" spans="1:11" ht="15" hidden="1" customHeight="1" x14ac:dyDescent="0.2">
      <c r="A12" s="2" t="s">
        <v>35</v>
      </c>
      <c r="B12" s="4" t="s">
        <v>184</v>
      </c>
      <c r="C12" s="5" t="s">
        <v>275</v>
      </c>
      <c r="D12" s="2"/>
      <c r="E12" s="94">
        <v>0</v>
      </c>
      <c r="F12" s="91">
        <v>713902</v>
      </c>
      <c r="G12" s="66">
        <f t="shared" si="0"/>
        <v>-713902</v>
      </c>
      <c r="H12" s="2" t="s">
        <v>12</v>
      </c>
      <c r="I12" s="3" t="s">
        <v>209</v>
      </c>
      <c r="J12" s="2" t="s">
        <v>276</v>
      </c>
      <c r="K12" s="3" t="s">
        <v>118</v>
      </c>
    </row>
    <row r="13" spans="1:11" ht="15" hidden="1" customHeight="1" x14ac:dyDescent="0.2">
      <c r="A13" s="2" t="s">
        <v>35</v>
      </c>
      <c r="B13" s="4" t="s">
        <v>239</v>
      </c>
      <c r="C13" s="5" t="s">
        <v>240</v>
      </c>
      <c r="D13" s="71"/>
      <c r="E13" s="94">
        <v>354000</v>
      </c>
      <c r="F13" s="91">
        <v>0</v>
      </c>
      <c r="G13" s="66">
        <f t="shared" si="0"/>
        <v>354000</v>
      </c>
      <c r="H13" s="2" t="s">
        <v>12</v>
      </c>
      <c r="I13" s="3" t="s">
        <v>13</v>
      </c>
      <c r="J13" s="2" t="s">
        <v>294</v>
      </c>
      <c r="K13" s="3" t="s">
        <v>270</v>
      </c>
    </row>
    <row r="14" spans="1:11" ht="15" hidden="1" customHeight="1" x14ac:dyDescent="0.2">
      <c r="A14" s="2" t="s">
        <v>35</v>
      </c>
      <c r="B14" s="4" t="s">
        <v>239</v>
      </c>
      <c r="C14" s="5" t="s">
        <v>240</v>
      </c>
      <c r="D14" s="71"/>
      <c r="E14" s="94">
        <v>552000</v>
      </c>
      <c r="F14" s="91">
        <v>0</v>
      </c>
      <c r="G14" s="66">
        <f t="shared" si="0"/>
        <v>552000</v>
      </c>
      <c r="H14" s="2" t="s">
        <v>12</v>
      </c>
      <c r="I14" s="3" t="s">
        <v>209</v>
      </c>
      <c r="J14" s="2" t="s">
        <v>293</v>
      </c>
      <c r="K14" s="3" t="s">
        <v>270</v>
      </c>
    </row>
    <row r="15" spans="1:11" ht="15" hidden="1" customHeight="1" x14ac:dyDescent="0.2">
      <c r="A15" s="2" t="s">
        <v>35</v>
      </c>
      <c r="B15" s="4" t="s">
        <v>239</v>
      </c>
      <c r="C15" s="5" t="s">
        <v>240</v>
      </c>
      <c r="D15" s="71"/>
      <c r="E15" s="94">
        <v>1352000</v>
      </c>
      <c r="F15" s="91">
        <v>0</v>
      </c>
      <c r="G15" s="66">
        <f t="shared" si="0"/>
        <v>1352000</v>
      </c>
      <c r="H15" s="2" t="s">
        <v>41</v>
      </c>
      <c r="I15" s="3" t="s">
        <v>185</v>
      </c>
      <c r="J15" s="2" t="s">
        <v>293</v>
      </c>
      <c r="K15" s="3" t="s">
        <v>270</v>
      </c>
    </row>
    <row r="16" spans="1:11" ht="15" hidden="1" customHeight="1" x14ac:dyDescent="0.2">
      <c r="A16" s="2" t="s">
        <v>35</v>
      </c>
      <c r="B16" s="4" t="s">
        <v>239</v>
      </c>
      <c r="C16" s="5" t="s">
        <v>240</v>
      </c>
      <c r="D16" s="2"/>
      <c r="E16" s="94">
        <v>156000</v>
      </c>
      <c r="F16" s="91">
        <v>0</v>
      </c>
      <c r="G16" s="66">
        <f t="shared" si="0"/>
        <v>156000</v>
      </c>
      <c r="H16" s="2" t="s">
        <v>41</v>
      </c>
      <c r="I16" s="3" t="s">
        <v>226</v>
      </c>
      <c r="J16" s="2" t="s">
        <v>293</v>
      </c>
      <c r="K16" s="3" t="s">
        <v>270</v>
      </c>
    </row>
    <row r="17" spans="1:11" ht="15" hidden="1" customHeight="1" x14ac:dyDescent="0.2">
      <c r="A17" s="2" t="s">
        <v>35</v>
      </c>
      <c r="B17" s="4" t="s">
        <v>239</v>
      </c>
      <c r="C17" s="5" t="s">
        <v>240</v>
      </c>
      <c r="D17" s="71"/>
      <c r="E17" s="94">
        <v>384000</v>
      </c>
      <c r="F17" s="91">
        <v>0</v>
      </c>
      <c r="G17" s="66">
        <f t="shared" si="0"/>
        <v>384000</v>
      </c>
      <c r="H17" s="2" t="s">
        <v>41</v>
      </c>
      <c r="I17" s="3" t="s">
        <v>71</v>
      </c>
      <c r="J17" s="2" t="s">
        <v>293</v>
      </c>
      <c r="K17" s="3" t="s">
        <v>270</v>
      </c>
    </row>
    <row r="18" spans="1:11" ht="15" hidden="1" customHeight="1" x14ac:dyDescent="0.2">
      <c r="A18" s="2" t="s">
        <v>35</v>
      </c>
      <c r="B18" s="4" t="s">
        <v>239</v>
      </c>
      <c r="C18" s="5" t="s">
        <v>240</v>
      </c>
      <c r="D18" s="130"/>
      <c r="E18" s="94">
        <v>156000</v>
      </c>
      <c r="F18" s="91">
        <v>0</v>
      </c>
      <c r="G18" s="66">
        <f t="shared" si="0"/>
        <v>156000</v>
      </c>
      <c r="H18" s="2" t="s">
        <v>41</v>
      </c>
      <c r="I18" s="3" t="s">
        <v>178</v>
      </c>
      <c r="J18" s="2" t="s">
        <v>293</v>
      </c>
      <c r="K18" s="3" t="s">
        <v>270</v>
      </c>
    </row>
    <row r="19" spans="1:11" ht="15" hidden="1" customHeight="1" x14ac:dyDescent="0.2">
      <c r="A19" s="2" t="s">
        <v>35</v>
      </c>
      <c r="B19" s="4" t="s">
        <v>191</v>
      </c>
      <c r="C19" s="5" t="s">
        <v>192</v>
      </c>
      <c r="D19" s="71"/>
      <c r="E19" s="94">
        <v>32745</v>
      </c>
      <c r="F19" s="91">
        <v>0</v>
      </c>
      <c r="G19" s="66">
        <f t="shared" si="0"/>
        <v>32745</v>
      </c>
      <c r="H19" s="2" t="s">
        <v>12</v>
      </c>
      <c r="I19" s="3" t="s">
        <v>13</v>
      </c>
      <c r="J19" s="2" t="s">
        <v>300</v>
      </c>
      <c r="K19" s="3" t="s">
        <v>270</v>
      </c>
    </row>
    <row r="20" spans="1:11" ht="15" hidden="1" customHeight="1" x14ac:dyDescent="0.2">
      <c r="A20" s="2" t="s">
        <v>35</v>
      </c>
      <c r="B20" s="4" t="s">
        <v>191</v>
      </c>
      <c r="C20" s="5" t="s">
        <v>192</v>
      </c>
      <c r="D20" s="71"/>
      <c r="E20" s="94">
        <v>51060</v>
      </c>
      <c r="F20" s="91">
        <v>0</v>
      </c>
      <c r="G20" s="66">
        <f t="shared" si="0"/>
        <v>51060</v>
      </c>
      <c r="H20" s="2" t="s">
        <v>12</v>
      </c>
      <c r="I20" s="3" t="s">
        <v>209</v>
      </c>
      <c r="J20" s="2" t="s">
        <v>300</v>
      </c>
      <c r="K20" s="3" t="s">
        <v>270</v>
      </c>
    </row>
    <row r="21" spans="1:11" ht="15" hidden="1" customHeight="1" x14ac:dyDescent="0.2">
      <c r="A21" s="2" t="s">
        <v>35</v>
      </c>
      <c r="B21" s="4" t="s">
        <v>191</v>
      </c>
      <c r="C21" s="5" t="s">
        <v>192</v>
      </c>
      <c r="D21" s="71"/>
      <c r="E21" s="94">
        <v>921158</v>
      </c>
      <c r="F21" s="91">
        <v>0</v>
      </c>
      <c r="G21" s="66">
        <f t="shared" si="0"/>
        <v>921158</v>
      </c>
      <c r="H21" s="2" t="s">
        <v>41</v>
      </c>
      <c r="I21" s="3" t="s">
        <v>185</v>
      </c>
      <c r="J21" s="2" t="s">
        <v>300</v>
      </c>
      <c r="K21" s="3" t="s">
        <v>270</v>
      </c>
    </row>
    <row r="22" spans="1:11" ht="15" hidden="1" customHeight="1" x14ac:dyDescent="0.2">
      <c r="A22" s="2" t="s">
        <v>35</v>
      </c>
      <c r="B22" s="4" t="s">
        <v>191</v>
      </c>
      <c r="C22" s="5" t="s">
        <v>192</v>
      </c>
      <c r="D22" s="71"/>
      <c r="E22" s="94">
        <v>14430</v>
      </c>
      <c r="F22" s="91">
        <v>0</v>
      </c>
      <c r="G22" s="66">
        <f t="shared" si="0"/>
        <v>14430</v>
      </c>
      <c r="H22" s="2" t="s">
        <v>41</v>
      </c>
      <c r="I22" s="3" t="s">
        <v>226</v>
      </c>
      <c r="J22" s="2" t="s">
        <v>300</v>
      </c>
      <c r="K22" s="3" t="s">
        <v>270</v>
      </c>
    </row>
    <row r="23" spans="1:11" ht="15" hidden="1" customHeight="1" x14ac:dyDescent="0.2">
      <c r="A23" s="2" t="s">
        <v>35</v>
      </c>
      <c r="B23" s="4" t="s">
        <v>191</v>
      </c>
      <c r="C23" s="5" t="s">
        <v>192</v>
      </c>
      <c r="D23" s="71"/>
      <c r="E23" s="94">
        <v>35520</v>
      </c>
      <c r="F23" s="91">
        <v>0</v>
      </c>
      <c r="G23" s="66">
        <f t="shared" si="0"/>
        <v>35520</v>
      </c>
      <c r="H23" s="2" t="s">
        <v>41</v>
      </c>
      <c r="I23" s="3" t="s">
        <v>71</v>
      </c>
      <c r="J23" s="2" t="s">
        <v>300</v>
      </c>
      <c r="K23" s="3" t="s">
        <v>270</v>
      </c>
    </row>
    <row r="24" spans="1:11" ht="15" hidden="1" customHeight="1" x14ac:dyDescent="0.2">
      <c r="A24" s="2" t="s">
        <v>35</v>
      </c>
      <c r="B24" s="4" t="s">
        <v>191</v>
      </c>
      <c r="C24" s="5" t="s">
        <v>192</v>
      </c>
      <c r="D24" s="71"/>
      <c r="E24" s="94">
        <v>14430</v>
      </c>
      <c r="F24" s="91">
        <v>0</v>
      </c>
      <c r="G24" s="66">
        <f t="shared" si="0"/>
        <v>14430</v>
      </c>
      <c r="H24" s="2" t="s">
        <v>41</v>
      </c>
      <c r="I24" s="3" t="s">
        <v>178</v>
      </c>
      <c r="J24" s="2" t="s">
        <v>300</v>
      </c>
      <c r="K24" s="3" t="s">
        <v>270</v>
      </c>
    </row>
    <row r="25" spans="1:11" ht="15" hidden="1" customHeight="1" x14ac:dyDescent="0.2">
      <c r="A25" s="2" t="s">
        <v>35</v>
      </c>
      <c r="B25" s="4" t="s">
        <v>242</v>
      </c>
      <c r="C25" s="5" t="s">
        <v>243</v>
      </c>
      <c r="D25" s="71"/>
      <c r="E25" s="94">
        <v>1770</v>
      </c>
      <c r="F25" s="91">
        <v>0</v>
      </c>
      <c r="G25" s="66">
        <f t="shared" si="0"/>
        <v>1770</v>
      </c>
      <c r="H25" s="2" t="s">
        <v>12</v>
      </c>
      <c r="I25" s="3" t="s">
        <v>13</v>
      </c>
      <c r="J25" s="2" t="s">
        <v>300</v>
      </c>
      <c r="K25" s="3" t="s">
        <v>270</v>
      </c>
    </row>
    <row r="26" spans="1:11" ht="15" hidden="1" customHeight="1" x14ac:dyDescent="0.2">
      <c r="A26" s="2" t="s">
        <v>35</v>
      </c>
      <c r="B26" s="4" t="s">
        <v>242</v>
      </c>
      <c r="C26" s="5" t="s">
        <v>243</v>
      </c>
      <c r="D26" s="71"/>
      <c r="E26" s="94">
        <v>2760</v>
      </c>
      <c r="F26" s="91">
        <v>0</v>
      </c>
      <c r="G26" s="66">
        <f t="shared" si="0"/>
        <v>2760</v>
      </c>
      <c r="H26" s="2" t="s">
        <v>12</v>
      </c>
      <c r="I26" s="3" t="s">
        <v>209</v>
      </c>
      <c r="J26" s="2" t="s">
        <v>300</v>
      </c>
      <c r="K26" s="3" t="s">
        <v>270</v>
      </c>
    </row>
    <row r="27" spans="1:11" ht="15" hidden="1" customHeight="1" x14ac:dyDescent="0.2">
      <c r="A27" s="2" t="s">
        <v>35</v>
      </c>
      <c r="B27" s="4" t="s">
        <v>242</v>
      </c>
      <c r="C27" s="5" t="s">
        <v>243</v>
      </c>
      <c r="D27" s="71"/>
      <c r="E27" s="94">
        <v>49792</v>
      </c>
      <c r="F27" s="91">
        <v>0</v>
      </c>
      <c r="G27" s="66">
        <f t="shared" si="0"/>
        <v>49792</v>
      </c>
      <c r="H27" s="2" t="s">
        <v>41</v>
      </c>
      <c r="I27" s="3" t="s">
        <v>185</v>
      </c>
      <c r="J27" s="2" t="s">
        <v>300</v>
      </c>
      <c r="K27" s="3" t="s">
        <v>270</v>
      </c>
    </row>
    <row r="28" spans="1:11" ht="15" hidden="1" customHeight="1" x14ac:dyDescent="0.2">
      <c r="A28" s="2" t="s">
        <v>35</v>
      </c>
      <c r="B28" s="4" t="s">
        <v>242</v>
      </c>
      <c r="C28" s="5" t="s">
        <v>243</v>
      </c>
      <c r="D28" s="71"/>
      <c r="E28" s="94">
        <v>780</v>
      </c>
      <c r="F28" s="91">
        <v>0</v>
      </c>
      <c r="G28" s="66">
        <f t="shared" si="0"/>
        <v>780</v>
      </c>
      <c r="H28" s="2" t="s">
        <v>41</v>
      </c>
      <c r="I28" s="3" t="s">
        <v>226</v>
      </c>
      <c r="J28" s="2" t="s">
        <v>300</v>
      </c>
      <c r="K28" s="3" t="s">
        <v>270</v>
      </c>
    </row>
    <row r="29" spans="1:11" ht="15" hidden="1" customHeight="1" x14ac:dyDescent="0.2">
      <c r="A29" s="2" t="s">
        <v>35</v>
      </c>
      <c r="B29" s="4" t="s">
        <v>242</v>
      </c>
      <c r="C29" s="5" t="s">
        <v>243</v>
      </c>
      <c r="D29" s="71"/>
      <c r="E29" s="94">
        <v>1920</v>
      </c>
      <c r="F29" s="91">
        <v>0</v>
      </c>
      <c r="G29" s="66">
        <f t="shared" si="0"/>
        <v>1920</v>
      </c>
      <c r="H29" s="2" t="s">
        <v>41</v>
      </c>
      <c r="I29" s="3" t="s">
        <v>71</v>
      </c>
      <c r="J29" s="2" t="s">
        <v>300</v>
      </c>
      <c r="K29" s="3" t="s">
        <v>270</v>
      </c>
    </row>
    <row r="30" spans="1:11" ht="15" hidden="1" customHeight="1" x14ac:dyDescent="0.2">
      <c r="A30" s="2" t="s">
        <v>35</v>
      </c>
      <c r="B30" s="4" t="s">
        <v>242</v>
      </c>
      <c r="C30" s="5" t="s">
        <v>243</v>
      </c>
      <c r="D30" s="71"/>
      <c r="E30" s="94">
        <v>780</v>
      </c>
      <c r="F30" s="91">
        <v>0</v>
      </c>
      <c r="G30" s="66">
        <f t="shared" si="0"/>
        <v>780</v>
      </c>
      <c r="H30" s="2" t="s">
        <v>41</v>
      </c>
      <c r="I30" s="3" t="s">
        <v>178</v>
      </c>
      <c r="J30" s="2" t="s">
        <v>300</v>
      </c>
      <c r="K30" s="3" t="s">
        <v>270</v>
      </c>
    </row>
    <row r="31" spans="1:11" ht="15" hidden="1" customHeight="1" x14ac:dyDescent="0.2">
      <c r="A31" s="2" t="s">
        <v>35</v>
      </c>
      <c r="B31" s="4" t="s">
        <v>232</v>
      </c>
      <c r="C31" s="5" t="s">
        <v>244</v>
      </c>
      <c r="D31" s="71"/>
      <c r="E31" s="94">
        <v>5310</v>
      </c>
      <c r="F31" s="91">
        <v>0</v>
      </c>
      <c r="G31" s="66">
        <f t="shared" si="0"/>
        <v>5310</v>
      </c>
      <c r="H31" s="2" t="s">
        <v>12</v>
      </c>
      <c r="I31" s="3" t="s">
        <v>13</v>
      </c>
      <c r="J31" s="2" t="s">
        <v>300</v>
      </c>
      <c r="K31" s="3" t="s">
        <v>270</v>
      </c>
    </row>
    <row r="32" spans="1:11" ht="15" hidden="1" customHeight="1" x14ac:dyDescent="0.2">
      <c r="A32" s="2" t="s">
        <v>35</v>
      </c>
      <c r="B32" s="4" t="s">
        <v>232</v>
      </c>
      <c r="C32" s="5" t="s">
        <v>244</v>
      </c>
      <c r="D32" s="71"/>
      <c r="E32" s="94">
        <v>8280</v>
      </c>
      <c r="F32" s="91">
        <v>0</v>
      </c>
      <c r="G32" s="66">
        <f t="shared" si="0"/>
        <v>8280</v>
      </c>
      <c r="H32" s="2" t="s">
        <v>12</v>
      </c>
      <c r="I32" s="3" t="s">
        <v>209</v>
      </c>
      <c r="J32" s="2" t="s">
        <v>300</v>
      </c>
      <c r="K32" s="3" t="s">
        <v>270</v>
      </c>
    </row>
    <row r="33" spans="1:11" ht="15" hidden="1" customHeight="1" x14ac:dyDescent="0.2">
      <c r="A33" s="2" t="s">
        <v>35</v>
      </c>
      <c r="B33" s="4" t="s">
        <v>232</v>
      </c>
      <c r="C33" s="5" t="s">
        <v>244</v>
      </c>
      <c r="D33" s="71"/>
      <c r="E33" s="94">
        <v>171107</v>
      </c>
      <c r="F33" s="91">
        <v>0</v>
      </c>
      <c r="G33" s="66">
        <f t="shared" si="0"/>
        <v>171107</v>
      </c>
      <c r="H33" s="2" t="s">
        <v>41</v>
      </c>
      <c r="I33" s="3" t="s">
        <v>185</v>
      </c>
      <c r="J33" s="2" t="s">
        <v>300</v>
      </c>
      <c r="K33" s="3" t="s">
        <v>270</v>
      </c>
    </row>
    <row r="34" spans="1:11" ht="15" hidden="1" customHeight="1" x14ac:dyDescent="0.2">
      <c r="A34" s="2" t="s">
        <v>35</v>
      </c>
      <c r="B34" s="4" t="s">
        <v>232</v>
      </c>
      <c r="C34" s="5" t="s">
        <v>244</v>
      </c>
      <c r="D34" s="71"/>
      <c r="E34" s="94">
        <v>2340</v>
      </c>
      <c r="F34" s="91">
        <v>0</v>
      </c>
      <c r="G34" s="66">
        <f t="shared" si="0"/>
        <v>2340</v>
      </c>
      <c r="H34" s="2" t="s">
        <v>41</v>
      </c>
      <c r="I34" s="3" t="s">
        <v>226</v>
      </c>
      <c r="J34" s="2" t="s">
        <v>300</v>
      </c>
      <c r="K34" s="3" t="s">
        <v>270</v>
      </c>
    </row>
    <row r="35" spans="1:11" ht="15" hidden="1" customHeight="1" x14ac:dyDescent="0.2">
      <c r="A35" s="2" t="s">
        <v>35</v>
      </c>
      <c r="B35" s="4" t="s">
        <v>232</v>
      </c>
      <c r="C35" s="5" t="s">
        <v>244</v>
      </c>
      <c r="D35" s="71"/>
      <c r="E35" s="94">
        <v>5760</v>
      </c>
      <c r="F35" s="91">
        <v>0</v>
      </c>
      <c r="G35" s="66">
        <f t="shared" si="0"/>
        <v>5760</v>
      </c>
      <c r="H35" s="2" t="s">
        <v>41</v>
      </c>
      <c r="I35" s="3" t="s">
        <v>71</v>
      </c>
      <c r="J35" s="2" t="s">
        <v>300</v>
      </c>
      <c r="K35" s="3" t="s">
        <v>270</v>
      </c>
    </row>
    <row r="36" spans="1:11" ht="15" hidden="1" customHeight="1" x14ac:dyDescent="0.2">
      <c r="A36" s="2" t="s">
        <v>35</v>
      </c>
      <c r="B36" s="4" t="s">
        <v>232</v>
      </c>
      <c r="C36" s="5" t="s">
        <v>244</v>
      </c>
      <c r="D36" s="71"/>
      <c r="E36" s="94">
        <v>2340</v>
      </c>
      <c r="F36" s="91">
        <v>0</v>
      </c>
      <c r="G36" s="66">
        <f t="shared" si="0"/>
        <v>2340</v>
      </c>
      <c r="H36" s="2" t="s">
        <v>41</v>
      </c>
      <c r="I36" s="3" t="s">
        <v>178</v>
      </c>
      <c r="J36" s="2" t="s">
        <v>300</v>
      </c>
      <c r="K36" s="3" t="s">
        <v>270</v>
      </c>
    </row>
    <row r="37" spans="1:11" ht="15" hidden="1" customHeight="1" x14ac:dyDescent="0.2">
      <c r="A37" s="2" t="s">
        <v>35</v>
      </c>
      <c r="B37" s="4" t="s">
        <v>245</v>
      </c>
      <c r="C37" s="5" t="s">
        <v>246</v>
      </c>
      <c r="D37" s="71"/>
      <c r="E37" s="94">
        <v>17700</v>
      </c>
      <c r="F37" s="91">
        <v>0</v>
      </c>
      <c r="G37" s="66">
        <f t="shared" si="0"/>
        <v>17700</v>
      </c>
      <c r="H37" s="2" t="s">
        <v>12</v>
      </c>
      <c r="I37" s="3" t="s">
        <v>13</v>
      </c>
      <c r="J37" s="2" t="s">
        <v>300</v>
      </c>
      <c r="K37" s="3" t="s">
        <v>270</v>
      </c>
    </row>
    <row r="38" spans="1:11" ht="15" hidden="1" customHeight="1" x14ac:dyDescent="0.2">
      <c r="A38" s="2" t="s">
        <v>35</v>
      </c>
      <c r="B38" s="4" t="s">
        <v>245</v>
      </c>
      <c r="C38" s="5" t="s">
        <v>246</v>
      </c>
      <c r="D38" s="71"/>
      <c r="E38" s="94">
        <v>27600</v>
      </c>
      <c r="F38" s="91">
        <v>0</v>
      </c>
      <c r="G38" s="66">
        <f t="shared" si="0"/>
        <v>27600</v>
      </c>
      <c r="H38" s="2" t="s">
        <v>12</v>
      </c>
      <c r="I38" s="3" t="s">
        <v>209</v>
      </c>
      <c r="J38" s="2" t="s">
        <v>300</v>
      </c>
      <c r="K38" s="3" t="s">
        <v>270</v>
      </c>
    </row>
    <row r="39" spans="1:11" ht="15" hidden="1" customHeight="1" x14ac:dyDescent="0.2">
      <c r="A39" s="2" t="s">
        <v>35</v>
      </c>
      <c r="B39" s="4" t="s">
        <v>245</v>
      </c>
      <c r="C39" s="5" t="s">
        <v>246</v>
      </c>
      <c r="D39" s="71"/>
      <c r="E39" s="94">
        <v>497923</v>
      </c>
      <c r="F39" s="91">
        <v>0</v>
      </c>
      <c r="G39" s="66">
        <f t="shared" si="0"/>
        <v>497923</v>
      </c>
      <c r="H39" s="2" t="s">
        <v>41</v>
      </c>
      <c r="I39" s="3" t="s">
        <v>185</v>
      </c>
      <c r="J39" s="2" t="s">
        <v>300</v>
      </c>
      <c r="K39" s="3" t="s">
        <v>270</v>
      </c>
    </row>
    <row r="40" spans="1:11" ht="15" hidden="1" customHeight="1" x14ac:dyDescent="0.2">
      <c r="A40" s="2" t="s">
        <v>35</v>
      </c>
      <c r="B40" s="4" t="s">
        <v>245</v>
      </c>
      <c r="C40" s="5" t="s">
        <v>246</v>
      </c>
      <c r="D40" s="71"/>
      <c r="E40" s="94">
        <v>7800</v>
      </c>
      <c r="F40" s="91">
        <v>0</v>
      </c>
      <c r="G40" s="66">
        <f t="shared" si="0"/>
        <v>7800</v>
      </c>
      <c r="H40" s="2" t="s">
        <v>41</v>
      </c>
      <c r="I40" s="3" t="s">
        <v>226</v>
      </c>
      <c r="J40" s="2" t="s">
        <v>300</v>
      </c>
      <c r="K40" s="3" t="s">
        <v>270</v>
      </c>
    </row>
    <row r="41" spans="1:11" ht="15" hidden="1" customHeight="1" x14ac:dyDescent="0.2">
      <c r="A41" s="2" t="s">
        <v>35</v>
      </c>
      <c r="B41" s="4" t="s">
        <v>245</v>
      </c>
      <c r="C41" s="5" t="s">
        <v>246</v>
      </c>
      <c r="D41" s="71"/>
      <c r="E41" s="94">
        <v>19200</v>
      </c>
      <c r="F41" s="91">
        <v>0</v>
      </c>
      <c r="G41" s="66">
        <f t="shared" si="0"/>
        <v>19200</v>
      </c>
      <c r="H41" s="2" t="s">
        <v>41</v>
      </c>
      <c r="I41" s="3" t="s">
        <v>71</v>
      </c>
      <c r="J41" s="2" t="s">
        <v>300</v>
      </c>
      <c r="K41" s="3" t="s">
        <v>270</v>
      </c>
    </row>
    <row r="42" spans="1:11" ht="15" hidden="1" customHeight="1" x14ac:dyDescent="0.2">
      <c r="A42" s="2" t="s">
        <v>35</v>
      </c>
      <c r="B42" s="4" t="s">
        <v>245</v>
      </c>
      <c r="C42" s="5" t="s">
        <v>246</v>
      </c>
      <c r="D42" s="71"/>
      <c r="E42" s="94">
        <v>7800</v>
      </c>
      <c r="F42" s="91">
        <v>0</v>
      </c>
      <c r="G42" s="66">
        <f t="shared" si="0"/>
        <v>7800</v>
      </c>
      <c r="H42" s="2" t="s">
        <v>41</v>
      </c>
      <c r="I42" s="3" t="s">
        <v>178</v>
      </c>
      <c r="J42" s="2" t="s">
        <v>300</v>
      </c>
      <c r="K42" s="3" t="s">
        <v>270</v>
      </c>
    </row>
    <row r="43" spans="1:11" ht="15" hidden="1" customHeight="1" x14ac:dyDescent="0.2">
      <c r="A43" s="2" t="s">
        <v>35</v>
      </c>
      <c r="B43" s="4" t="s">
        <v>186</v>
      </c>
      <c r="C43" s="5" t="s">
        <v>247</v>
      </c>
      <c r="D43" s="71"/>
      <c r="E43" s="94">
        <v>1770</v>
      </c>
      <c r="F43" s="91">
        <v>0</v>
      </c>
      <c r="G43" s="66">
        <f t="shared" si="0"/>
        <v>1770</v>
      </c>
      <c r="H43" s="2" t="s">
        <v>12</v>
      </c>
      <c r="I43" s="3" t="s">
        <v>13</v>
      </c>
      <c r="J43" s="2" t="s">
        <v>300</v>
      </c>
      <c r="K43" s="3" t="s">
        <v>270</v>
      </c>
    </row>
    <row r="44" spans="1:11" ht="15" hidden="1" customHeight="1" x14ac:dyDescent="0.2">
      <c r="A44" s="2" t="s">
        <v>35</v>
      </c>
      <c r="B44" s="4" t="s">
        <v>186</v>
      </c>
      <c r="C44" s="5" t="s">
        <v>247</v>
      </c>
      <c r="D44" s="71"/>
      <c r="E44" s="94">
        <v>2760</v>
      </c>
      <c r="F44" s="91">
        <v>0</v>
      </c>
      <c r="G44" s="66">
        <f t="shared" si="0"/>
        <v>2760</v>
      </c>
      <c r="H44" s="2" t="s">
        <v>12</v>
      </c>
      <c r="I44" s="3" t="s">
        <v>209</v>
      </c>
      <c r="J44" s="2" t="s">
        <v>300</v>
      </c>
      <c r="K44" s="3" t="s">
        <v>270</v>
      </c>
    </row>
    <row r="45" spans="1:11" ht="15" hidden="1" customHeight="1" x14ac:dyDescent="0.2">
      <c r="A45" s="2" t="s">
        <v>35</v>
      </c>
      <c r="B45" s="4" t="s">
        <v>186</v>
      </c>
      <c r="C45" s="5" t="s">
        <v>247</v>
      </c>
      <c r="D45" s="71"/>
      <c r="E45" s="94">
        <v>92950</v>
      </c>
      <c r="F45" s="91">
        <v>0</v>
      </c>
      <c r="G45" s="66">
        <f t="shared" si="0"/>
        <v>92950</v>
      </c>
      <c r="H45" s="2" t="s">
        <v>41</v>
      </c>
      <c r="I45" s="3" t="s">
        <v>185</v>
      </c>
      <c r="J45" s="2" t="s">
        <v>300</v>
      </c>
      <c r="K45" s="3" t="s">
        <v>270</v>
      </c>
    </row>
    <row r="46" spans="1:11" ht="15" hidden="1" customHeight="1" x14ac:dyDescent="0.2">
      <c r="A46" s="2" t="s">
        <v>35</v>
      </c>
      <c r="B46" s="4" t="s">
        <v>186</v>
      </c>
      <c r="C46" s="5" t="s">
        <v>247</v>
      </c>
      <c r="D46" s="71"/>
      <c r="E46" s="94">
        <v>780</v>
      </c>
      <c r="F46" s="91">
        <v>0</v>
      </c>
      <c r="G46" s="66">
        <f t="shared" si="0"/>
        <v>780</v>
      </c>
      <c r="H46" s="2" t="s">
        <v>41</v>
      </c>
      <c r="I46" s="3" t="s">
        <v>226</v>
      </c>
      <c r="J46" s="2" t="s">
        <v>300</v>
      </c>
      <c r="K46" s="3" t="s">
        <v>270</v>
      </c>
    </row>
    <row r="47" spans="1:11" ht="15" hidden="1" customHeight="1" x14ac:dyDescent="0.2">
      <c r="A47" s="2" t="s">
        <v>35</v>
      </c>
      <c r="B47" s="4" t="s">
        <v>186</v>
      </c>
      <c r="C47" s="5" t="s">
        <v>247</v>
      </c>
      <c r="D47" s="71"/>
      <c r="E47" s="94">
        <v>1920</v>
      </c>
      <c r="F47" s="91">
        <v>0</v>
      </c>
      <c r="G47" s="66">
        <f t="shared" si="0"/>
        <v>1920</v>
      </c>
      <c r="H47" s="2" t="s">
        <v>41</v>
      </c>
      <c r="I47" s="3" t="s">
        <v>71</v>
      </c>
      <c r="J47" s="2" t="s">
        <v>300</v>
      </c>
      <c r="K47" s="3" t="s">
        <v>270</v>
      </c>
    </row>
    <row r="48" spans="1:11" ht="15" hidden="1" customHeight="1" x14ac:dyDescent="0.2">
      <c r="A48" s="2" t="s">
        <v>35</v>
      </c>
      <c r="B48" s="4" t="s">
        <v>186</v>
      </c>
      <c r="C48" s="5" t="s">
        <v>247</v>
      </c>
      <c r="D48" s="71"/>
      <c r="E48" s="94">
        <v>780</v>
      </c>
      <c r="F48" s="91">
        <v>0</v>
      </c>
      <c r="G48" s="66">
        <f t="shared" si="0"/>
        <v>780</v>
      </c>
      <c r="H48" s="2" t="s">
        <v>41</v>
      </c>
      <c r="I48" s="3" t="s">
        <v>178</v>
      </c>
      <c r="J48" s="2" t="s">
        <v>300</v>
      </c>
      <c r="K48" s="3" t="s">
        <v>270</v>
      </c>
    </row>
    <row r="49" spans="1:11" ht="15" hidden="1" customHeight="1" x14ac:dyDescent="0.2">
      <c r="A49" s="2" t="s">
        <v>35</v>
      </c>
      <c r="B49" s="4" t="s">
        <v>194</v>
      </c>
      <c r="C49" s="5" t="s">
        <v>248</v>
      </c>
      <c r="D49" s="71"/>
      <c r="E49" s="94">
        <v>17983</v>
      </c>
      <c r="F49" s="91">
        <v>0</v>
      </c>
      <c r="G49" s="66">
        <f t="shared" si="0"/>
        <v>17983</v>
      </c>
      <c r="H49" s="2" t="s">
        <v>12</v>
      </c>
      <c r="I49" s="3" t="s">
        <v>13</v>
      </c>
      <c r="J49" s="2" t="s">
        <v>300</v>
      </c>
      <c r="K49" s="3" t="s">
        <v>270</v>
      </c>
    </row>
    <row r="50" spans="1:11" ht="15" hidden="1" customHeight="1" x14ac:dyDescent="0.2">
      <c r="A50" s="2" t="s">
        <v>35</v>
      </c>
      <c r="B50" s="4" t="s">
        <v>194</v>
      </c>
      <c r="C50" s="5" t="s">
        <v>248</v>
      </c>
      <c r="D50" s="71"/>
      <c r="E50" s="94">
        <v>28042</v>
      </c>
      <c r="F50" s="91">
        <v>0</v>
      </c>
      <c r="G50" s="66">
        <f t="shared" si="0"/>
        <v>28042</v>
      </c>
      <c r="H50" s="2" t="s">
        <v>12</v>
      </c>
      <c r="I50" s="3" t="s">
        <v>209</v>
      </c>
      <c r="J50" s="2" t="s">
        <v>300</v>
      </c>
      <c r="K50" s="3" t="s">
        <v>270</v>
      </c>
    </row>
    <row r="51" spans="1:11" ht="15" hidden="1" customHeight="1" x14ac:dyDescent="0.2">
      <c r="A51" s="2" t="s">
        <v>35</v>
      </c>
      <c r="B51" s="4" t="s">
        <v>194</v>
      </c>
      <c r="C51" s="5" t="s">
        <v>248</v>
      </c>
      <c r="D51" s="71"/>
      <c r="E51" s="94">
        <v>509368</v>
      </c>
      <c r="F51" s="91">
        <v>0</v>
      </c>
      <c r="G51" s="66">
        <f t="shared" si="0"/>
        <v>509368</v>
      </c>
      <c r="H51" s="2" t="s">
        <v>41</v>
      </c>
      <c r="I51" s="3" t="s">
        <v>185</v>
      </c>
      <c r="J51" s="2" t="s">
        <v>300</v>
      </c>
      <c r="K51" s="3" t="s">
        <v>270</v>
      </c>
    </row>
    <row r="52" spans="1:11" ht="15" hidden="1" customHeight="1" x14ac:dyDescent="0.2">
      <c r="A52" s="2" t="s">
        <v>35</v>
      </c>
      <c r="B52" s="4" t="s">
        <v>194</v>
      </c>
      <c r="C52" s="5" t="s">
        <v>248</v>
      </c>
      <c r="D52" s="71"/>
      <c r="E52" s="94">
        <v>7925</v>
      </c>
      <c r="F52" s="91">
        <v>0</v>
      </c>
      <c r="G52" s="66">
        <f t="shared" si="0"/>
        <v>7925</v>
      </c>
      <c r="H52" s="2" t="s">
        <v>41</v>
      </c>
      <c r="I52" s="3" t="s">
        <v>226</v>
      </c>
      <c r="J52" s="2" t="s">
        <v>300</v>
      </c>
      <c r="K52" s="3" t="s">
        <v>270</v>
      </c>
    </row>
    <row r="53" spans="1:11" ht="15" hidden="1" customHeight="1" x14ac:dyDescent="0.2">
      <c r="A53" s="2" t="s">
        <v>35</v>
      </c>
      <c r="B53" s="4" t="s">
        <v>194</v>
      </c>
      <c r="C53" s="5" t="s">
        <v>248</v>
      </c>
      <c r="D53" s="71"/>
      <c r="E53" s="94">
        <v>19507</v>
      </c>
      <c r="F53" s="91">
        <v>0</v>
      </c>
      <c r="G53" s="66">
        <f t="shared" si="0"/>
        <v>19507</v>
      </c>
      <c r="H53" s="2" t="s">
        <v>41</v>
      </c>
      <c r="I53" s="3" t="s">
        <v>71</v>
      </c>
      <c r="J53" s="2" t="s">
        <v>300</v>
      </c>
      <c r="K53" s="3" t="s">
        <v>270</v>
      </c>
    </row>
    <row r="54" spans="1:11" ht="15" hidden="1" customHeight="1" x14ac:dyDescent="0.2">
      <c r="A54" s="2" t="s">
        <v>35</v>
      </c>
      <c r="B54" s="4" t="s">
        <v>194</v>
      </c>
      <c r="C54" s="5" t="s">
        <v>248</v>
      </c>
      <c r="D54" s="71"/>
      <c r="E54" s="94">
        <v>7925</v>
      </c>
      <c r="F54" s="91">
        <v>0</v>
      </c>
      <c r="G54" s="66">
        <f t="shared" si="0"/>
        <v>7925</v>
      </c>
      <c r="H54" s="2" t="s">
        <v>41</v>
      </c>
      <c r="I54" s="3" t="s">
        <v>178</v>
      </c>
      <c r="J54" s="2" t="s">
        <v>300</v>
      </c>
      <c r="K54" s="3" t="s">
        <v>270</v>
      </c>
    </row>
    <row r="55" spans="1:11" ht="15" hidden="1" customHeight="1" x14ac:dyDescent="0.2">
      <c r="A55" s="2" t="s">
        <v>35</v>
      </c>
      <c r="B55" s="4" t="s">
        <v>196</v>
      </c>
      <c r="C55" s="5" t="s">
        <v>249</v>
      </c>
      <c r="D55" s="71"/>
      <c r="E55" s="94">
        <v>5310</v>
      </c>
      <c r="F55" s="91">
        <v>0</v>
      </c>
      <c r="G55" s="66">
        <f t="shared" si="0"/>
        <v>5310</v>
      </c>
      <c r="H55" s="2" t="s">
        <v>12</v>
      </c>
      <c r="I55" s="3" t="s">
        <v>13</v>
      </c>
      <c r="J55" s="2" t="s">
        <v>300</v>
      </c>
      <c r="K55" s="3" t="s">
        <v>270</v>
      </c>
    </row>
    <row r="56" spans="1:11" ht="15" hidden="1" customHeight="1" x14ac:dyDescent="0.2">
      <c r="A56" s="2" t="s">
        <v>35</v>
      </c>
      <c r="B56" s="4" t="s">
        <v>196</v>
      </c>
      <c r="C56" s="5" t="s">
        <v>249</v>
      </c>
      <c r="D56" s="71"/>
      <c r="E56" s="94">
        <v>8280</v>
      </c>
      <c r="F56" s="91">
        <v>0</v>
      </c>
      <c r="G56" s="66">
        <f t="shared" si="0"/>
        <v>8280</v>
      </c>
      <c r="H56" s="2" t="s">
        <v>12</v>
      </c>
      <c r="I56" s="3" t="s">
        <v>209</v>
      </c>
      <c r="J56" s="2" t="s">
        <v>300</v>
      </c>
      <c r="K56" s="3" t="s">
        <v>270</v>
      </c>
    </row>
    <row r="57" spans="1:11" ht="15" hidden="1" customHeight="1" x14ac:dyDescent="0.2">
      <c r="A57" s="2" t="s">
        <v>35</v>
      </c>
      <c r="B57" s="4" t="s">
        <v>196</v>
      </c>
      <c r="C57" s="5" t="s">
        <v>249</v>
      </c>
      <c r="D57" s="71"/>
      <c r="E57" s="94">
        <v>106218</v>
      </c>
      <c r="F57" s="91">
        <v>0</v>
      </c>
      <c r="G57" s="66">
        <f t="shared" si="0"/>
        <v>106218</v>
      </c>
      <c r="H57" s="2" t="s">
        <v>41</v>
      </c>
      <c r="I57" s="3" t="s">
        <v>185</v>
      </c>
      <c r="J57" s="2" t="s">
        <v>300</v>
      </c>
      <c r="K57" s="3" t="s">
        <v>270</v>
      </c>
    </row>
    <row r="58" spans="1:11" ht="15" hidden="1" customHeight="1" x14ac:dyDescent="0.2">
      <c r="A58" s="2" t="s">
        <v>35</v>
      </c>
      <c r="B58" s="4" t="s">
        <v>196</v>
      </c>
      <c r="C58" s="5" t="s">
        <v>249</v>
      </c>
      <c r="D58" s="71"/>
      <c r="E58" s="94">
        <v>2340</v>
      </c>
      <c r="F58" s="91">
        <v>0</v>
      </c>
      <c r="G58" s="66">
        <f t="shared" si="0"/>
        <v>2340</v>
      </c>
      <c r="H58" s="2" t="s">
        <v>41</v>
      </c>
      <c r="I58" s="3" t="s">
        <v>226</v>
      </c>
      <c r="J58" s="2" t="s">
        <v>300</v>
      </c>
      <c r="K58" s="3" t="s">
        <v>270</v>
      </c>
    </row>
    <row r="59" spans="1:11" ht="15" hidden="1" customHeight="1" x14ac:dyDescent="0.2">
      <c r="A59" s="2" t="s">
        <v>35</v>
      </c>
      <c r="B59" s="4" t="s">
        <v>196</v>
      </c>
      <c r="C59" s="5" t="s">
        <v>249</v>
      </c>
      <c r="D59" s="71"/>
      <c r="E59" s="94">
        <v>5760</v>
      </c>
      <c r="F59" s="91">
        <v>0</v>
      </c>
      <c r="G59" s="66">
        <f t="shared" si="0"/>
        <v>5760</v>
      </c>
      <c r="H59" s="2" t="s">
        <v>41</v>
      </c>
      <c r="I59" s="3" t="s">
        <v>71</v>
      </c>
      <c r="J59" s="2" t="s">
        <v>300</v>
      </c>
      <c r="K59" s="3" t="s">
        <v>270</v>
      </c>
    </row>
    <row r="60" spans="1:11" ht="15" hidden="1" customHeight="1" x14ac:dyDescent="0.2">
      <c r="A60" s="2" t="s">
        <v>35</v>
      </c>
      <c r="B60" s="4" t="s">
        <v>196</v>
      </c>
      <c r="C60" s="5" t="s">
        <v>249</v>
      </c>
      <c r="D60" s="71"/>
      <c r="E60" s="94">
        <v>2340</v>
      </c>
      <c r="F60" s="91">
        <v>0</v>
      </c>
      <c r="G60" s="66">
        <f t="shared" si="0"/>
        <v>2340</v>
      </c>
      <c r="H60" s="2" t="s">
        <v>41</v>
      </c>
      <c r="I60" s="3" t="s">
        <v>178</v>
      </c>
      <c r="J60" s="2" t="s">
        <v>300</v>
      </c>
      <c r="K60" s="3" t="s">
        <v>270</v>
      </c>
    </row>
    <row r="61" spans="1:11" ht="15" hidden="1" customHeight="1" x14ac:dyDescent="0.2">
      <c r="A61" s="2" t="s">
        <v>35</v>
      </c>
      <c r="B61" s="4" t="s">
        <v>198</v>
      </c>
      <c r="C61" s="5" t="s">
        <v>250</v>
      </c>
      <c r="D61" s="2"/>
      <c r="E61" s="94">
        <v>10620</v>
      </c>
      <c r="F61" s="91">
        <v>0</v>
      </c>
      <c r="G61" s="66">
        <f t="shared" si="0"/>
        <v>10620</v>
      </c>
      <c r="H61" s="2" t="s">
        <v>12</v>
      </c>
      <c r="I61" s="3" t="s">
        <v>13</v>
      </c>
      <c r="J61" s="2" t="s">
        <v>300</v>
      </c>
      <c r="K61" s="3" t="s">
        <v>270</v>
      </c>
    </row>
    <row r="62" spans="1:11" ht="15" hidden="1" customHeight="1" x14ac:dyDescent="0.2">
      <c r="A62" s="2" t="s">
        <v>35</v>
      </c>
      <c r="B62" s="4" t="s">
        <v>198</v>
      </c>
      <c r="C62" s="5" t="s">
        <v>250</v>
      </c>
      <c r="D62" s="2"/>
      <c r="E62" s="94">
        <v>16560</v>
      </c>
      <c r="F62" s="91">
        <v>0</v>
      </c>
      <c r="G62" s="66">
        <f t="shared" si="0"/>
        <v>16560</v>
      </c>
      <c r="H62" s="2" t="s">
        <v>12</v>
      </c>
      <c r="I62" s="3" t="s">
        <v>209</v>
      </c>
      <c r="J62" s="2" t="s">
        <v>300</v>
      </c>
      <c r="K62" s="3" t="s">
        <v>270</v>
      </c>
    </row>
    <row r="63" spans="1:11" ht="15" hidden="1" customHeight="1" x14ac:dyDescent="0.2">
      <c r="A63" s="2" t="s">
        <v>35</v>
      </c>
      <c r="B63" s="4" t="s">
        <v>198</v>
      </c>
      <c r="C63" s="5" t="s">
        <v>250</v>
      </c>
      <c r="D63" s="2"/>
      <c r="E63" s="94">
        <v>298754</v>
      </c>
      <c r="F63" s="91">
        <v>0</v>
      </c>
      <c r="G63" s="66">
        <f t="shared" si="0"/>
        <v>298754</v>
      </c>
      <c r="H63" s="2" t="s">
        <v>41</v>
      </c>
      <c r="I63" s="3" t="s">
        <v>185</v>
      </c>
      <c r="J63" s="2" t="s">
        <v>300</v>
      </c>
      <c r="K63" s="3" t="s">
        <v>270</v>
      </c>
    </row>
    <row r="64" spans="1:11" ht="15" hidden="1" customHeight="1" x14ac:dyDescent="0.2">
      <c r="A64" s="2" t="s">
        <v>35</v>
      </c>
      <c r="B64" s="4" t="s">
        <v>198</v>
      </c>
      <c r="C64" s="5" t="s">
        <v>250</v>
      </c>
      <c r="D64" s="71"/>
      <c r="E64" s="94">
        <v>4680</v>
      </c>
      <c r="F64" s="91">
        <v>0</v>
      </c>
      <c r="G64" s="66">
        <f t="shared" si="0"/>
        <v>4680</v>
      </c>
      <c r="H64" s="2" t="s">
        <v>41</v>
      </c>
      <c r="I64" s="3" t="s">
        <v>226</v>
      </c>
      <c r="J64" s="2" t="s">
        <v>300</v>
      </c>
      <c r="K64" s="3" t="s">
        <v>270</v>
      </c>
    </row>
    <row r="65" spans="1:11" ht="15" hidden="1" customHeight="1" x14ac:dyDescent="0.2">
      <c r="A65" s="2" t="s">
        <v>35</v>
      </c>
      <c r="B65" s="4" t="s">
        <v>198</v>
      </c>
      <c r="C65" s="5" t="s">
        <v>250</v>
      </c>
      <c r="D65" s="71"/>
      <c r="E65" s="94">
        <v>11520</v>
      </c>
      <c r="F65" s="91">
        <v>0</v>
      </c>
      <c r="G65" s="66">
        <f t="shared" si="0"/>
        <v>11520</v>
      </c>
      <c r="H65" s="2" t="s">
        <v>41</v>
      </c>
      <c r="I65" s="3" t="s">
        <v>71</v>
      </c>
      <c r="J65" s="2" t="s">
        <v>300</v>
      </c>
      <c r="K65" s="3" t="s">
        <v>270</v>
      </c>
    </row>
    <row r="66" spans="1:11" ht="15" hidden="1" customHeight="1" x14ac:dyDescent="0.2">
      <c r="A66" s="2" t="s">
        <v>35</v>
      </c>
      <c r="B66" s="4" t="s">
        <v>198</v>
      </c>
      <c r="C66" s="5" t="s">
        <v>250</v>
      </c>
      <c r="D66" s="71"/>
      <c r="E66" s="94">
        <v>4680</v>
      </c>
      <c r="F66" s="91">
        <v>0</v>
      </c>
      <c r="G66" s="66">
        <f t="shared" si="0"/>
        <v>4680</v>
      </c>
      <c r="H66" s="2" t="s">
        <v>41</v>
      </c>
      <c r="I66" s="3" t="s">
        <v>178</v>
      </c>
      <c r="J66" s="2" t="s">
        <v>300</v>
      </c>
      <c r="K66" s="3" t="s">
        <v>270</v>
      </c>
    </row>
    <row r="67" spans="1:11" ht="15" hidden="1" customHeight="1" x14ac:dyDescent="0.2">
      <c r="A67" s="2" t="s">
        <v>35</v>
      </c>
      <c r="B67" s="4" t="s">
        <v>200</v>
      </c>
      <c r="C67" s="5" t="s">
        <v>251</v>
      </c>
      <c r="D67" s="71"/>
      <c r="E67" s="94">
        <v>10620</v>
      </c>
      <c r="F67" s="91">
        <v>0</v>
      </c>
      <c r="G67" s="66">
        <f t="shared" si="0"/>
        <v>10620</v>
      </c>
      <c r="H67" s="2" t="s">
        <v>12</v>
      </c>
      <c r="I67" s="3" t="s">
        <v>13</v>
      </c>
      <c r="J67" s="2" t="s">
        <v>300</v>
      </c>
      <c r="K67" s="3" t="s">
        <v>270</v>
      </c>
    </row>
    <row r="68" spans="1:11" ht="15" hidden="1" customHeight="1" x14ac:dyDescent="0.2">
      <c r="A68" s="2" t="s">
        <v>35</v>
      </c>
      <c r="B68" s="4" t="s">
        <v>200</v>
      </c>
      <c r="C68" s="5" t="s">
        <v>251</v>
      </c>
      <c r="D68" s="71"/>
      <c r="E68" s="94">
        <v>16560</v>
      </c>
      <c r="F68" s="91">
        <v>0</v>
      </c>
      <c r="G68" s="66">
        <f t="shared" si="0"/>
        <v>16560</v>
      </c>
      <c r="H68" s="2" t="s">
        <v>12</v>
      </c>
      <c r="I68" s="3" t="s">
        <v>209</v>
      </c>
      <c r="J68" s="2" t="s">
        <v>300</v>
      </c>
      <c r="K68" s="3" t="s">
        <v>270</v>
      </c>
    </row>
    <row r="69" spans="1:11" ht="15" hidden="1" customHeight="1" x14ac:dyDescent="0.2">
      <c r="A69" s="2" t="s">
        <v>35</v>
      </c>
      <c r="B69" s="4" t="s">
        <v>200</v>
      </c>
      <c r="C69" s="5" t="s">
        <v>251</v>
      </c>
      <c r="D69" s="71"/>
      <c r="E69" s="94">
        <v>486544</v>
      </c>
      <c r="F69" s="91">
        <v>0</v>
      </c>
      <c r="G69" s="66">
        <f t="shared" si="0"/>
        <v>486544</v>
      </c>
      <c r="H69" s="2" t="s">
        <v>41</v>
      </c>
      <c r="I69" s="3" t="s">
        <v>185</v>
      </c>
      <c r="J69" s="2" t="s">
        <v>300</v>
      </c>
      <c r="K69" s="3" t="s">
        <v>270</v>
      </c>
    </row>
    <row r="70" spans="1:11" ht="15" hidden="1" customHeight="1" x14ac:dyDescent="0.2">
      <c r="A70" s="2" t="s">
        <v>35</v>
      </c>
      <c r="B70" s="4" t="s">
        <v>200</v>
      </c>
      <c r="C70" s="5" t="s">
        <v>251</v>
      </c>
      <c r="D70" s="71"/>
      <c r="E70" s="94">
        <v>4680</v>
      </c>
      <c r="F70" s="91">
        <v>0</v>
      </c>
      <c r="G70" s="66">
        <f t="shared" si="0"/>
        <v>4680</v>
      </c>
      <c r="H70" s="2" t="s">
        <v>41</v>
      </c>
      <c r="I70" s="3" t="s">
        <v>226</v>
      </c>
      <c r="J70" s="2" t="s">
        <v>300</v>
      </c>
      <c r="K70" s="3" t="s">
        <v>270</v>
      </c>
    </row>
    <row r="71" spans="1:11" ht="15" hidden="1" customHeight="1" x14ac:dyDescent="0.2">
      <c r="A71" s="2" t="s">
        <v>35</v>
      </c>
      <c r="B71" s="4" t="s">
        <v>200</v>
      </c>
      <c r="C71" s="5" t="s">
        <v>251</v>
      </c>
      <c r="D71" s="71"/>
      <c r="E71" s="94">
        <v>11520</v>
      </c>
      <c r="F71" s="91">
        <v>0</v>
      </c>
      <c r="G71" s="66">
        <f t="shared" si="0"/>
        <v>11520</v>
      </c>
      <c r="H71" s="2" t="s">
        <v>41</v>
      </c>
      <c r="I71" s="3" t="s">
        <v>71</v>
      </c>
      <c r="J71" s="2" t="s">
        <v>300</v>
      </c>
      <c r="K71" s="3" t="s">
        <v>270</v>
      </c>
    </row>
    <row r="72" spans="1:11" ht="15" hidden="1" customHeight="1" x14ac:dyDescent="0.2">
      <c r="A72" s="2" t="s">
        <v>35</v>
      </c>
      <c r="B72" s="4" t="s">
        <v>200</v>
      </c>
      <c r="C72" s="5" t="s">
        <v>251</v>
      </c>
      <c r="D72" s="71"/>
      <c r="E72" s="94">
        <v>4680</v>
      </c>
      <c r="F72" s="91">
        <v>0</v>
      </c>
      <c r="G72" s="66">
        <f t="shared" si="0"/>
        <v>4680</v>
      </c>
      <c r="H72" s="2" t="s">
        <v>41</v>
      </c>
      <c r="I72" s="3" t="s">
        <v>178</v>
      </c>
      <c r="J72" s="2" t="s">
        <v>300</v>
      </c>
      <c r="K72" s="3" t="s">
        <v>270</v>
      </c>
    </row>
    <row r="73" spans="1:11" ht="15" hidden="1" customHeight="1" x14ac:dyDescent="0.2">
      <c r="A73" s="2" t="s">
        <v>35</v>
      </c>
      <c r="B73" s="4" t="s">
        <v>129</v>
      </c>
      <c r="C73" s="5" t="s">
        <v>130</v>
      </c>
      <c r="D73" s="71" t="s">
        <v>120</v>
      </c>
      <c r="E73" s="94">
        <v>0</v>
      </c>
      <c r="F73" s="138">
        <v>96627</v>
      </c>
      <c r="G73" s="66">
        <f t="shared" si="0"/>
        <v>-96627</v>
      </c>
      <c r="H73" s="2" t="s">
        <v>41</v>
      </c>
      <c r="I73" s="3" t="s">
        <v>71</v>
      </c>
      <c r="J73" s="2" t="s">
        <v>290</v>
      </c>
      <c r="K73" s="3" t="s">
        <v>52</v>
      </c>
    </row>
    <row r="74" spans="1:11" ht="15" hidden="1" customHeight="1" x14ac:dyDescent="0.2">
      <c r="A74" s="2" t="s">
        <v>35</v>
      </c>
      <c r="B74" s="4" t="s">
        <v>129</v>
      </c>
      <c r="C74" s="5" t="s">
        <v>130</v>
      </c>
      <c r="D74" s="71" t="s">
        <v>120</v>
      </c>
      <c r="E74" s="94">
        <v>0</v>
      </c>
      <c r="F74" s="138">
        <v>326755</v>
      </c>
      <c r="G74" s="66">
        <f t="shared" si="0"/>
        <v>-326755</v>
      </c>
      <c r="H74" s="2" t="s">
        <v>41</v>
      </c>
      <c r="I74" s="3" t="s">
        <v>178</v>
      </c>
      <c r="J74" s="2" t="s">
        <v>290</v>
      </c>
      <c r="K74" s="3" t="s">
        <v>52</v>
      </c>
    </row>
    <row r="75" spans="1:11" ht="15" hidden="1" customHeight="1" x14ac:dyDescent="0.2">
      <c r="A75" s="2" t="s">
        <v>35</v>
      </c>
      <c r="B75" s="4" t="s">
        <v>131</v>
      </c>
      <c r="C75" s="5" t="s">
        <v>132</v>
      </c>
      <c r="D75" s="71" t="s">
        <v>53</v>
      </c>
      <c r="E75" s="94">
        <v>0</v>
      </c>
      <c r="F75" s="137">
        <v>100000</v>
      </c>
      <c r="G75" s="66">
        <f t="shared" ref="G75:G138" si="1">+E75-F75</f>
        <v>-100000</v>
      </c>
      <c r="H75" s="2" t="s">
        <v>41</v>
      </c>
      <c r="I75" s="3" t="s">
        <v>71</v>
      </c>
      <c r="J75" s="2" t="s">
        <v>144</v>
      </c>
      <c r="K75" s="3" t="s">
        <v>52</v>
      </c>
    </row>
    <row r="76" spans="1:11" ht="15" hidden="1" customHeight="1" x14ac:dyDescent="0.2">
      <c r="A76" s="2" t="s">
        <v>35</v>
      </c>
      <c r="B76" s="4" t="s">
        <v>131</v>
      </c>
      <c r="C76" s="5" t="s">
        <v>132</v>
      </c>
      <c r="D76" s="71" t="s">
        <v>53</v>
      </c>
      <c r="E76" s="94">
        <v>0</v>
      </c>
      <c r="F76" s="138">
        <v>101755</v>
      </c>
      <c r="G76" s="66">
        <f t="shared" si="1"/>
        <v>-101755</v>
      </c>
      <c r="H76" s="2" t="s">
        <v>41</v>
      </c>
      <c r="I76" s="3" t="s">
        <v>178</v>
      </c>
      <c r="J76" s="2" t="s">
        <v>145</v>
      </c>
      <c r="K76" s="3" t="s">
        <v>52</v>
      </c>
    </row>
    <row r="77" spans="1:11" ht="15" hidden="1" customHeight="1" x14ac:dyDescent="0.2">
      <c r="A77" s="2" t="s">
        <v>35</v>
      </c>
      <c r="B77" s="4" t="s">
        <v>133</v>
      </c>
      <c r="C77" s="5" t="s">
        <v>134</v>
      </c>
      <c r="D77" s="71" t="s">
        <v>53</v>
      </c>
      <c r="E77" s="94">
        <v>0</v>
      </c>
      <c r="F77" s="137">
        <v>700000</v>
      </c>
      <c r="G77" s="66">
        <f t="shared" si="1"/>
        <v>-700000</v>
      </c>
      <c r="H77" s="2" t="s">
        <v>12</v>
      </c>
      <c r="I77" s="3" t="s">
        <v>45</v>
      </c>
      <c r="J77" s="2" t="s">
        <v>146</v>
      </c>
      <c r="K77" s="3" t="s">
        <v>52</v>
      </c>
    </row>
    <row r="78" spans="1:11" ht="15" hidden="1" customHeight="1" x14ac:dyDescent="0.2">
      <c r="A78" s="2" t="s">
        <v>35</v>
      </c>
      <c r="B78" s="4" t="s">
        <v>133</v>
      </c>
      <c r="C78" s="5" t="s">
        <v>134</v>
      </c>
      <c r="D78" s="71" t="s">
        <v>53</v>
      </c>
      <c r="E78" s="94">
        <v>0</v>
      </c>
      <c r="F78" s="137">
        <v>300000</v>
      </c>
      <c r="G78" s="66">
        <f t="shared" si="1"/>
        <v>-300000</v>
      </c>
      <c r="H78" s="2" t="s">
        <v>41</v>
      </c>
      <c r="I78" s="3" t="s">
        <v>71</v>
      </c>
      <c r="J78" s="2" t="s">
        <v>147</v>
      </c>
      <c r="K78" s="3" t="s">
        <v>52</v>
      </c>
    </row>
    <row r="79" spans="1:11" ht="15" hidden="1" customHeight="1" x14ac:dyDescent="0.2">
      <c r="A79" s="2" t="s">
        <v>35</v>
      </c>
      <c r="B79" s="4" t="s">
        <v>133</v>
      </c>
      <c r="C79" s="5" t="s">
        <v>134</v>
      </c>
      <c r="D79" s="71" t="s">
        <v>53</v>
      </c>
      <c r="E79" s="94">
        <v>0</v>
      </c>
      <c r="F79" s="137">
        <v>100000</v>
      </c>
      <c r="G79" s="66">
        <f t="shared" si="1"/>
        <v>-100000</v>
      </c>
      <c r="H79" s="2" t="s">
        <v>41</v>
      </c>
      <c r="I79" s="3" t="s">
        <v>178</v>
      </c>
      <c r="J79" s="2" t="s">
        <v>148</v>
      </c>
      <c r="K79" s="3" t="s">
        <v>52</v>
      </c>
    </row>
    <row r="80" spans="1:11" ht="15" hidden="1" customHeight="1" x14ac:dyDescent="0.2">
      <c r="A80" s="2" t="s">
        <v>35</v>
      </c>
      <c r="B80" s="4" t="s">
        <v>133</v>
      </c>
      <c r="C80" s="5" t="s">
        <v>134</v>
      </c>
      <c r="D80" s="71" t="s">
        <v>53</v>
      </c>
      <c r="E80" s="94">
        <v>0</v>
      </c>
      <c r="F80" s="137">
        <v>200000</v>
      </c>
      <c r="G80" s="66">
        <f t="shared" si="1"/>
        <v>-200000</v>
      </c>
      <c r="H80" s="2" t="s">
        <v>41</v>
      </c>
      <c r="I80" s="3" t="s">
        <v>47</v>
      </c>
      <c r="J80" s="2" t="s">
        <v>149</v>
      </c>
      <c r="K80" s="3" t="s">
        <v>52</v>
      </c>
    </row>
    <row r="81" spans="1:11" ht="15" hidden="1" customHeight="1" x14ac:dyDescent="0.2">
      <c r="A81" s="2" t="s">
        <v>35</v>
      </c>
      <c r="B81" s="4" t="s">
        <v>28</v>
      </c>
      <c r="C81" s="5" t="s">
        <v>29</v>
      </c>
      <c r="D81" s="71" t="s">
        <v>252</v>
      </c>
      <c r="E81" s="94">
        <v>0</v>
      </c>
      <c r="F81" s="137">
        <v>1000000</v>
      </c>
      <c r="G81" s="66">
        <f t="shared" si="1"/>
        <v>-1000000</v>
      </c>
      <c r="H81" s="2" t="s">
        <v>41</v>
      </c>
      <c r="I81" s="3" t="s">
        <v>185</v>
      </c>
      <c r="J81" s="2" t="s">
        <v>265</v>
      </c>
      <c r="K81" s="3" t="s">
        <v>185</v>
      </c>
    </row>
    <row r="82" spans="1:11" ht="15" hidden="1" customHeight="1" x14ac:dyDescent="0.2">
      <c r="A82" s="2" t="str">
        <f>+A79</f>
        <v>FID 544-02</v>
      </c>
      <c r="B82" s="4" t="s">
        <v>42</v>
      </c>
      <c r="C82" s="5" t="s">
        <v>279</v>
      </c>
      <c r="D82" s="71" t="s">
        <v>266</v>
      </c>
      <c r="E82" s="94">
        <v>0</v>
      </c>
      <c r="F82" s="91">
        <v>950000</v>
      </c>
      <c r="G82" s="66">
        <f t="shared" si="1"/>
        <v>-950000</v>
      </c>
      <c r="H82" s="2" t="s">
        <v>12</v>
      </c>
      <c r="I82" s="3" t="s">
        <v>13</v>
      </c>
      <c r="J82" s="2" t="s">
        <v>277</v>
      </c>
      <c r="K82" s="3" t="s">
        <v>215</v>
      </c>
    </row>
    <row r="83" spans="1:11" ht="15" hidden="1" customHeight="1" x14ac:dyDescent="0.2">
      <c r="A83" s="2" t="str">
        <f>+A80</f>
        <v>FID 544-02</v>
      </c>
      <c r="B83" s="4" t="s">
        <v>233</v>
      </c>
      <c r="C83" s="5" t="s">
        <v>234</v>
      </c>
      <c r="D83" s="71" t="s">
        <v>342</v>
      </c>
      <c r="E83" s="94">
        <v>500000</v>
      </c>
      <c r="F83" s="91">
        <v>0</v>
      </c>
      <c r="G83" s="66">
        <f t="shared" si="1"/>
        <v>500000</v>
      </c>
      <c r="H83" s="2" t="s">
        <v>12</v>
      </c>
      <c r="I83" s="3" t="s">
        <v>13</v>
      </c>
      <c r="J83" s="2" t="s">
        <v>278</v>
      </c>
      <c r="K83" s="3" t="s">
        <v>215</v>
      </c>
    </row>
    <row r="84" spans="1:11" ht="15" hidden="1" customHeight="1" x14ac:dyDescent="0.2">
      <c r="A84" s="2" t="s">
        <v>35</v>
      </c>
      <c r="B84" s="4" t="s">
        <v>233</v>
      </c>
      <c r="C84" s="5" t="s">
        <v>234</v>
      </c>
      <c r="D84" s="71" t="s">
        <v>235</v>
      </c>
      <c r="E84" s="94">
        <v>50000</v>
      </c>
      <c r="F84" s="91">
        <v>0</v>
      </c>
      <c r="G84" s="66">
        <f t="shared" si="1"/>
        <v>50000</v>
      </c>
      <c r="H84" s="2" t="s">
        <v>12</v>
      </c>
      <c r="I84" s="3" t="s">
        <v>209</v>
      </c>
      <c r="J84" s="2" t="s">
        <v>308</v>
      </c>
      <c r="K84" s="3" t="s">
        <v>209</v>
      </c>
    </row>
    <row r="85" spans="1:11" ht="15" hidden="1" customHeight="1" x14ac:dyDescent="0.2">
      <c r="A85" s="2" t="s">
        <v>35</v>
      </c>
      <c r="B85" s="4" t="s">
        <v>31</v>
      </c>
      <c r="C85" s="5" t="s">
        <v>33</v>
      </c>
      <c r="D85" s="71" t="s">
        <v>44</v>
      </c>
      <c r="E85" s="94">
        <v>0</v>
      </c>
      <c r="F85" s="137">
        <v>1500000</v>
      </c>
      <c r="G85" s="66">
        <f t="shared" si="1"/>
        <v>-1500000</v>
      </c>
      <c r="H85" s="2" t="s">
        <v>12</v>
      </c>
      <c r="I85" s="3" t="s">
        <v>45</v>
      </c>
      <c r="J85" s="2" t="s">
        <v>150</v>
      </c>
      <c r="K85" s="3" t="s">
        <v>52</v>
      </c>
    </row>
    <row r="86" spans="1:11" ht="15" hidden="1" customHeight="1" x14ac:dyDescent="0.2">
      <c r="A86" s="2" t="s">
        <v>35</v>
      </c>
      <c r="B86" s="4" t="s">
        <v>31</v>
      </c>
      <c r="C86" s="5" t="s">
        <v>33</v>
      </c>
      <c r="D86" s="71" t="s">
        <v>44</v>
      </c>
      <c r="E86" s="94">
        <v>0</v>
      </c>
      <c r="F86" s="137">
        <v>500000</v>
      </c>
      <c r="G86" s="66">
        <f t="shared" si="1"/>
        <v>-500000</v>
      </c>
      <c r="H86" s="2" t="s">
        <v>12</v>
      </c>
      <c r="I86" s="3" t="s">
        <v>45</v>
      </c>
      <c r="J86" s="2" t="s">
        <v>151</v>
      </c>
      <c r="K86" s="3" t="s">
        <v>52</v>
      </c>
    </row>
    <row r="87" spans="1:11" ht="15" hidden="1" customHeight="1" x14ac:dyDescent="0.2">
      <c r="A87" s="2" t="s">
        <v>35</v>
      </c>
      <c r="B87" s="4" t="s">
        <v>31</v>
      </c>
      <c r="C87" s="5" t="s">
        <v>33</v>
      </c>
      <c r="D87" s="71" t="s">
        <v>57</v>
      </c>
      <c r="E87" s="94">
        <v>0</v>
      </c>
      <c r="F87" s="137">
        <v>2100000</v>
      </c>
      <c r="G87" s="66">
        <f t="shared" si="1"/>
        <v>-2100000</v>
      </c>
      <c r="H87" s="2" t="s">
        <v>12</v>
      </c>
      <c r="I87" s="3" t="str">
        <f>+I86</f>
        <v>D. Administrativa-Financiera</v>
      </c>
      <c r="J87" s="2" t="s">
        <v>343</v>
      </c>
      <c r="K87" s="3" t="s">
        <v>56</v>
      </c>
    </row>
    <row r="88" spans="1:11" ht="15" hidden="1" customHeight="1" x14ac:dyDescent="0.2">
      <c r="A88" s="2" t="s">
        <v>35</v>
      </c>
      <c r="B88" s="4" t="s">
        <v>7</v>
      </c>
      <c r="C88" s="5" t="s">
        <v>14</v>
      </c>
      <c r="D88" s="71" t="s">
        <v>135</v>
      </c>
      <c r="E88" s="94">
        <v>0</v>
      </c>
      <c r="F88" s="138">
        <v>485507</v>
      </c>
      <c r="G88" s="66">
        <f t="shared" si="1"/>
        <v>-485507</v>
      </c>
      <c r="H88" s="2" t="s">
        <v>12</v>
      </c>
      <c r="I88" s="3" t="s">
        <v>45</v>
      </c>
      <c r="J88" s="2" t="s">
        <v>152</v>
      </c>
      <c r="K88" s="3" t="s">
        <v>52</v>
      </c>
    </row>
    <row r="89" spans="1:11" ht="15" hidden="1" customHeight="1" x14ac:dyDescent="0.2">
      <c r="A89" s="2" t="s">
        <v>35</v>
      </c>
      <c r="B89" s="4" t="s">
        <v>165</v>
      </c>
      <c r="C89" s="5" t="s">
        <v>166</v>
      </c>
      <c r="D89" s="71" t="s">
        <v>167</v>
      </c>
      <c r="E89" s="136">
        <v>2100000</v>
      </c>
      <c r="F89" s="91">
        <v>0</v>
      </c>
      <c r="G89" s="66">
        <f t="shared" si="1"/>
        <v>2100000</v>
      </c>
      <c r="H89" s="2" t="s">
        <v>12</v>
      </c>
      <c r="I89" s="3" t="s">
        <v>13</v>
      </c>
      <c r="J89" s="2" t="s">
        <v>303</v>
      </c>
      <c r="K89" s="3" t="s">
        <v>56</v>
      </c>
    </row>
    <row r="90" spans="1:11" ht="15" hidden="1" customHeight="1" x14ac:dyDescent="0.2">
      <c r="A90" s="2" t="s">
        <v>35</v>
      </c>
      <c r="B90" s="4" t="s">
        <v>93</v>
      </c>
      <c r="C90" s="5" t="s">
        <v>136</v>
      </c>
      <c r="D90" s="71" t="s">
        <v>120</v>
      </c>
      <c r="E90" s="94">
        <v>0</v>
      </c>
      <c r="F90" s="137">
        <v>1800000</v>
      </c>
      <c r="G90" s="66">
        <f t="shared" si="1"/>
        <v>-1800000</v>
      </c>
      <c r="H90" s="2" t="s">
        <v>12</v>
      </c>
      <c r="I90" s="3" t="s">
        <v>45</v>
      </c>
      <c r="J90" s="2" t="s">
        <v>153</v>
      </c>
      <c r="K90" s="3" t="s">
        <v>52</v>
      </c>
    </row>
    <row r="91" spans="1:11" ht="15" hidden="1" customHeight="1" x14ac:dyDescent="0.2">
      <c r="A91" s="2" t="s">
        <v>35</v>
      </c>
      <c r="B91" s="4" t="s">
        <v>93</v>
      </c>
      <c r="C91" s="5" t="s">
        <v>136</v>
      </c>
      <c r="D91" s="71" t="s">
        <v>120</v>
      </c>
      <c r="E91" s="94">
        <v>50000</v>
      </c>
      <c r="F91" s="91">
        <v>0</v>
      </c>
      <c r="G91" s="66">
        <f t="shared" si="1"/>
        <v>50000</v>
      </c>
      <c r="H91" s="2" t="s">
        <v>12</v>
      </c>
      <c r="I91" s="3" t="s">
        <v>45</v>
      </c>
      <c r="J91" s="2" t="s">
        <v>236</v>
      </c>
      <c r="K91" s="3" t="s">
        <v>270</v>
      </c>
    </row>
    <row r="92" spans="1:11" ht="15" hidden="1" customHeight="1" x14ac:dyDescent="0.2">
      <c r="A92" s="2" t="s">
        <v>35</v>
      </c>
      <c r="B92" s="4" t="s">
        <v>34</v>
      </c>
      <c r="C92" s="5" t="s">
        <v>30</v>
      </c>
      <c r="D92" s="71" t="s">
        <v>48</v>
      </c>
      <c r="E92" s="136">
        <v>300000</v>
      </c>
      <c r="F92" s="91">
        <v>0</v>
      </c>
      <c r="G92" s="66">
        <f t="shared" si="1"/>
        <v>300000</v>
      </c>
      <c r="H92" s="2" t="s">
        <v>12</v>
      </c>
      <c r="I92" s="3" t="s">
        <v>45</v>
      </c>
      <c r="J92" s="2" t="s">
        <v>117</v>
      </c>
      <c r="K92" s="3" t="s">
        <v>50</v>
      </c>
    </row>
    <row r="93" spans="1:11" ht="15" hidden="1" customHeight="1" x14ac:dyDescent="0.2">
      <c r="A93" s="2" t="s">
        <v>35</v>
      </c>
      <c r="B93" s="4" t="s">
        <v>34</v>
      </c>
      <c r="C93" s="5" t="s">
        <v>30</v>
      </c>
      <c r="D93" s="71" t="s">
        <v>53</v>
      </c>
      <c r="E93" s="94">
        <v>0</v>
      </c>
      <c r="F93" s="137">
        <v>100000</v>
      </c>
      <c r="G93" s="66">
        <f t="shared" si="1"/>
        <v>-100000</v>
      </c>
      <c r="H93" s="2" t="s">
        <v>12</v>
      </c>
      <c r="I93" s="3" t="s">
        <v>45</v>
      </c>
      <c r="J93" s="2" t="s">
        <v>154</v>
      </c>
      <c r="K93" s="3" t="s">
        <v>52</v>
      </c>
    </row>
    <row r="94" spans="1:11" ht="15" hidden="1" customHeight="1" x14ac:dyDescent="0.2">
      <c r="A94" s="2" t="str">
        <f>+A91</f>
        <v>FID 544-02</v>
      </c>
      <c r="B94" s="4" t="s">
        <v>34</v>
      </c>
      <c r="C94" s="5" t="s">
        <v>30</v>
      </c>
      <c r="D94" s="71" t="s">
        <v>266</v>
      </c>
      <c r="E94" s="94">
        <v>250000</v>
      </c>
      <c r="F94" s="91">
        <v>0</v>
      </c>
      <c r="G94" s="66">
        <f t="shared" si="1"/>
        <v>250000</v>
      </c>
      <c r="H94" s="2" t="s">
        <v>12</v>
      </c>
      <c r="I94" s="3" t="s">
        <v>13</v>
      </c>
      <c r="J94" s="2" t="s">
        <v>305</v>
      </c>
      <c r="K94" s="3" t="s">
        <v>215</v>
      </c>
    </row>
    <row r="95" spans="1:11" ht="15" hidden="1" customHeight="1" x14ac:dyDescent="0.2">
      <c r="A95" s="2" t="s">
        <v>35</v>
      </c>
      <c r="B95" s="4" t="s">
        <v>25</v>
      </c>
      <c r="C95" s="5" t="s">
        <v>27</v>
      </c>
      <c r="D95" s="71" t="s">
        <v>126</v>
      </c>
      <c r="E95" s="136">
        <v>250000</v>
      </c>
      <c r="F95" s="91">
        <v>0</v>
      </c>
      <c r="G95" s="66">
        <f t="shared" si="1"/>
        <v>250000</v>
      </c>
      <c r="H95" s="2" t="s">
        <v>12</v>
      </c>
      <c r="I95" s="3" t="s">
        <v>45</v>
      </c>
      <c r="J95" s="2" t="s">
        <v>302</v>
      </c>
      <c r="K95" s="3" t="s">
        <v>118</v>
      </c>
    </row>
    <row r="96" spans="1:11" ht="15" hidden="1" customHeight="1" x14ac:dyDescent="0.2">
      <c r="A96" s="2" t="s">
        <v>35</v>
      </c>
      <c r="B96" s="4" t="s">
        <v>25</v>
      </c>
      <c r="C96" s="5" t="s">
        <v>27</v>
      </c>
      <c r="D96" s="71" t="s">
        <v>238</v>
      </c>
      <c r="E96" s="94">
        <v>260000</v>
      </c>
      <c r="F96" s="91">
        <v>0</v>
      </c>
      <c r="G96" s="66">
        <f t="shared" si="1"/>
        <v>260000</v>
      </c>
      <c r="H96" s="2" t="s">
        <v>12</v>
      </c>
      <c r="I96" s="3" t="s">
        <v>45</v>
      </c>
      <c r="J96" s="2" t="s">
        <v>269</v>
      </c>
      <c r="K96" s="3" t="s">
        <v>270</v>
      </c>
    </row>
    <row r="97" spans="1:11" ht="15" hidden="1" customHeight="1" x14ac:dyDescent="0.2">
      <c r="A97" s="2" t="s">
        <v>35</v>
      </c>
      <c r="B97" s="4" t="s">
        <v>138</v>
      </c>
      <c r="C97" s="5" t="s">
        <v>139</v>
      </c>
      <c r="D97" s="135" t="s">
        <v>271</v>
      </c>
      <c r="E97" s="94">
        <v>300000</v>
      </c>
      <c r="F97" s="91">
        <v>0</v>
      </c>
      <c r="G97" s="66">
        <f t="shared" si="1"/>
        <v>300000</v>
      </c>
      <c r="H97" s="2" t="s">
        <v>12</v>
      </c>
      <c r="I97" s="3" t="s">
        <v>13</v>
      </c>
      <c r="J97" s="2" t="s">
        <v>272</v>
      </c>
      <c r="K97" s="3" t="s">
        <v>270</v>
      </c>
    </row>
    <row r="98" spans="1:11" ht="15" hidden="1" customHeight="1" x14ac:dyDescent="0.2">
      <c r="A98" s="2" t="s">
        <v>35</v>
      </c>
      <c r="B98" s="4" t="s">
        <v>138</v>
      </c>
      <c r="C98" s="5" t="s">
        <v>139</v>
      </c>
      <c r="D98" s="135" t="s">
        <v>53</v>
      </c>
      <c r="E98" s="94">
        <v>300000</v>
      </c>
      <c r="F98" s="91">
        <v>0</v>
      </c>
      <c r="G98" s="66">
        <f t="shared" si="1"/>
        <v>300000</v>
      </c>
      <c r="H98" s="2" t="s">
        <v>12</v>
      </c>
      <c r="I98" s="3" t="s">
        <v>45</v>
      </c>
      <c r="J98" s="2" t="s">
        <v>272</v>
      </c>
      <c r="K98" s="3" t="s">
        <v>270</v>
      </c>
    </row>
    <row r="99" spans="1:11" ht="15" hidden="1" customHeight="1" x14ac:dyDescent="0.2">
      <c r="A99" s="2" t="s">
        <v>35</v>
      </c>
      <c r="B99" s="4" t="s">
        <v>32</v>
      </c>
      <c r="C99" s="5" t="s">
        <v>111</v>
      </c>
      <c r="D99" s="71" t="s">
        <v>208</v>
      </c>
      <c r="E99" s="94">
        <f>65000+25000</f>
        <v>90000</v>
      </c>
      <c r="F99" s="91">
        <v>0</v>
      </c>
      <c r="G99" s="66">
        <f t="shared" si="1"/>
        <v>90000</v>
      </c>
      <c r="H99" s="2" t="s">
        <v>12</v>
      </c>
      <c r="I99" s="3" t="s">
        <v>209</v>
      </c>
      <c r="J99" s="2" t="s">
        <v>304</v>
      </c>
      <c r="K99" s="3" t="s">
        <v>209</v>
      </c>
    </row>
    <row r="100" spans="1:11" ht="15" hidden="1" customHeight="1" x14ac:dyDescent="0.2">
      <c r="A100" s="2" t="s">
        <v>35</v>
      </c>
      <c r="B100" s="4" t="s">
        <v>32</v>
      </c>
      <c r="C100" s="5" t="s">
        <v>111</v>
      </c>
      <c r="D100" s="71" t="s">
        <v>210</v>
      </c>
      <c r="E100" s="94">
        <v>0</v>
      </c>
      <c r="F100" s="91">
        <f>65000+25000</f>
        <v>90000</v>
      </c>
      <c r="G100" s="66">
        <f t="shared" si="1"/>
        <v>-90000</v>
      </c>
      <c r="H100" s="2" t="s">
        <v>41</v>
      </c>
      <c r="I100" s="3" t="s">
        <v>185</v>
      </c>
      <c r="J100" s="2" t="s">
        <v>299</v>
      </c>
      <c r="K100" s="3" t="s">
        <v>209</v>
      </c>
    </row>
    <row r="101" spans="1:11" ht="15" hidden="1" customHeight="1" x14ac:dyDescent="0.2">
      <c r="A101" s="2" t="s">
        <v>35</v>
      </c>
      <c r="B101" s="4" t="s">
        <v>36</v>
      </c>
      <c r="C101" s="5" t="s">
        <v>37</v>
      </c>
      <c r="D101" s="71" t="s">
        <v>44</v>
      </c>
      <c r="E101" s="94">
        <v>0</v>
      </c>
      <c r="F101" s="137">
        <v>50000</v>
      </c>
      <c r="G101" s="66">
        <f t="shared" si="1"/>
        <v>-50000</v>
      </c>
      <c r="H101" s="2" t="s">
        <v>12</v>
      </c>
      <c r="I101" s="3" t="s">
        <v>45</v>
      </c>
      <c r="J101" s="2" t="s">
        <v>155</v>
      </c>
      <c r="K101" s="3" t="s">
        <v>52</v>
      </c>
    </row>
    <row r="102" spans="1:11" ht="15" hidden="1" customHeight="1" x14ac:dyDescent="0.2">
      <c r="A102" s="2" t="s">
        <v>35</v>
      </c>
      <c r="B102" s="4" t="s">
        <v>36</v>
      </c>
      <c r="C102" s="5" t="s">
        <v>37</v>
      </c>
      <c r="D102" s="71" t="s">
        <v>120</v>
      </c>
      <c r="E102" s="94">
        <v>0</v>
      </c>
      <c r="F102" s="137">
        <v>1724493</v>
      </c>
      <c r="G102" s="66">
        <f t="shared" si="1"/>
        <v>-1724493</v>
      </c>
      <c r="H102" s="2" t="s">
        <v>12</v>
      </c>
      <c r="I102" s="3" t="s">
        <v>45</v>
      </c>
      <c r="J102" s="2" t="s">
        <v>156</v>
      </c>
      <c r="K102" s="3" t="s">
        <v>52</v>
      </c>
    </row>
    <row r="103" spans="1:11" ht="15" hidden="1" customHeight="1" x14ac:dyDescent="0.2">
      <c r="A103" s="2" t="s">
        <v>35</v>
      </c>
      <c r="B103" s="4" t="s">
        <v>55</v>
      </c>
      <c r="C103" s="5" t="s">
        <v>54</v>
      </c>
      <c r="D103" s="71" t="s">
        <v>44</v>
      </c>
      <c r="E103" s="94">
        <v>0</v>
      </c>
      <c r="F103" s="137">
        <v>300000</v>
      </c>
      <c r="G103" s="66">
        <f t="shared" si="1"/>
        <v>-300000</v>
      </c>
      <c r="H103" s="2" t="s">
        <v>12</v>
      </c>
      <c r="I103" s="3" t="s">
        <v>45</v>
      </c>
      <c r="J103" s="2" t="s">
        <v>157</v>
      </c>
      <c r="K103" s="3" t="s">
        <v>52</v>
      </c>
    </row>
    <row r="104" spans="1:11" ht="15" hidden="1" customHeight="1" x14ac:dyDescent="0.2">
      <c r="A104" s="2" t="s">
        <v>35</v>
      </c>
      <c r="B104" s="4" t="s">
        <v>55</v>
      </c>
      <c r="C104" s="5" t="s">
        <v>54</v>
      </c>
      <c r="D104" s="71" t="s">
        <v>120</v>
      </c>
      <c r="E104" s="94">
        <v>0</v>
      </c>
      <c r="F104" s="137">
        <v>500000</v>
      </c>
      <c r="G104" s="66">
        <f t="shared" si="1"/>
        <v>-500000</v>
      </c>
      <c r="H104" s="2" t="s">
        <v>12</v>
      </c>
      <c r="I104" s="3" t="s">
        <v>45</v>
      </c>
      <c r="J104" s="2" t="s">
        <v>158</v>
      </c>
      <c r="K104" s="3" t="s">
        <v>52</v>
      </c>
    </row>
    <row r="105" spans="1:11" ht="15" hidden="1" customHeight="1" x14ac:dyDescent="0.2">
      <c r="A105" s="2" t="s">
        <v>35</v>
      </c>
      <c r="B105" s="4" t="s">
        <v>49</v>
      </c>
      <c r="C105" s="5" t="s">
        <v>137</v>
      </c>
      <c r="D105" s="71" t="s">
        <v>44</v>
      </c>
      <c r="E105" s="94">
        <v>0</v>
      </c>
      <c r="F105" s="137">
        <v>1000000</v>
      </c>
      <c r="G105" s="66">
        <f t="shared" si="1"/>
        <v>-1000000</v>
      </c>
      <c r="H105" s="2" t="str">
        <f>+H104</f>
        <v>Dirección y Gestión Institucional</v>
      </c>
      <c r="I105" s="3" t="str">
        <f>+I104</f>
        <v>D. Administrativa-Financiera</v>
      </c>
      <c r="J105" s="2" t="s">
        <v>159</v>
      </c>
      <c r="K105" s="3" t="str">
        <f>+K104</f>
        <v>U. Proveeduría</v>
      </c>
    </row>
    <row r="106" spans="1:11" ht="15" hidden="1" customHeight="1" x14ac:dyDescent="0.2">
      <c r="A106" s="2" t="s">
        <v>35</v>
      </c>
      <c r="B106" s="4" t="s">
        <v>119</v>
      </c>
      <c r="C106" s="5" t="s">
        <v>267</v>
      </c>
      <c r="D106" s="71" t="s">
        <v>120</v>
      </c>
      <c r="E106" s="136">
        <v>2000000</v>
      </c>
      <c r="F106" s="91">
        <v>0</v>
      </c>
      <c r="G106" s="66">
        <f t="shared" si="1"/>
        <v>2000000</v>
      </c>
      <c r="H106" s="2" t="s">
        <v>12</v>
      </c>
      <c r="I106" s="3" t="s">
        <v>45</v>
      </c>
      <c r="J106" s="2" t="s">
        <v>268</v>
      </c>
      <c r="K106" s="3" t="s">
        <v>52</v>
      </c>
    </row>
    <row r="107" spans="1:11" ht="15" hidden="1" customHeight="1" x14ac:dyDescent="0.2">
      <c r="A107" s="2" t="s">
        <v>35</v>
      </c>
      <c r="B107" s="4" t="s">
        <v>64</v>
      </c>
      <c r="C107" s="5" t="s">
        <v>110</v>
      </c>
      <c r="D107" s="71" t="s">
        <v>53</v>
      </c>
      <c r="E107" s="136">
        <v>700000</v>
      </c>
      <c r="F107" s="91">
        <v>0</v>
      </c>
      <c r="G107" s="66">
        <f t="shared" si="1"/>
        <v>700000</v>
      </c>
      <c r="H107" s="2" t="s">
        <v>12</v>
      </c>
      <c r="I107" s="3" t="s">
        <v>45</v>
      </c>
      <c r="J107" s="2" t="s">
        <v>121</v>
      </c>
      <c r="K107" s="3" t="s">
        <v>52</v>
      </c>
    </row>
    <row r="108" spans="1:11" ht="15" hidden="1" customHeight="1" x14ac:dyDescent="0.2">
      <c r="A108" s="2" t="s">
        <v>35</v>
      </c>
      <c r="B108" s="4" t="s">
        <v>64</v>
      </c>
      <c r="C108" s="5" t="s">
        <v>110</v>
      </c>
      <c r="D108" s="71" t="s">
        <v>120</v>
      </c>
      <c r="E108" s="136">
        <v>1500000</v>
      </c>
      <c r="F108" s="91">
        <v>0</v>
      </c>
      <c r="G108" s="66">
        <f t="shared" si="1"/>
        <v>1500000</v>
      </c>
      <c r="H108" s="2" t="s">
        <v>12</v>
      </c>
      <c r="I108" s="3" t="s">
        <v>45</v>
      </c>
      <c r="J108" s="2" t="s">
        <v>123</v>
      </c>
      <c r="K108" s="3" t="s">
        <v>52</v>
      </c>
    </row>
    <row r="109" spans="1:11" ht="15" hidden="1" customHeight="1" x14ac:dyDescent="0.2">
      <c r="A109" s="2" t="s">
        <v>35</v>
      </c>
      <c r="B109" s="4" t="s">
        <v>64</v>
      </c>
      <c r="C109" s="5" t="s">
        <v>110</v>
      </c>
      <c r="D109" s="71" t="s">
        <v>120</v>
      </c>
      <c r="E109" s="136">
        <v>1800000</v>
      </c>
      <c r="F109" s="91">
        <v>0</v>
      </c>
      <c r="G109" s="66">
        <f t="shared" si="1"/>
        <v>1800000</v>
      </c>
      <c r="H109" s="2" t="s">
        <v>12</v>
      </c>
      <c r="I109" s="3" t="s">
        <v>45</v>
      </c>
      <c r="J109" s="2" t="s">
        <v>122</v>
      </c>
      <c r="K109" s="3" t="s">
        <v>52</v>
      </c>
    </row>
    <row r="110" spans="1:11" ht="15" hidden="1" customHeight="1" x14ac:dyDescent="0.2">
      <c r="A110" s="2" t="s">
        <v>35</v>
      </c>
      <c r="B110" s="4" t="s">
        <v>64</v>
      </c>
      <c r="C110" s="5" t="s">
        <v>110</v>
      </c>
      <c r="D110" s="71" t="s">
        <v>51</v>
      </c>
      <c r="E110" s="136">
        <v>700000</v>
      </c>
      <c r="F110" s="91">
        <v>0</v>
      </c>
      <c r="G110" s="66">
        <f t="shared" si="1"/>
        <v>700000</v>
      </c>
      <c r="H110" s="2" t="s">
        <v>12</v>
      </c>
      <c r="I110" s="3" t="s">
        <v>45</v>
      </c>
      <c r="J110" s="2" t="s">
        <v>124</v>
      </c>
      <c r="K110" s="3" t="s">
        <v>52</v>
      </c>
    </row>
    <row r="111" spans="1:11" ht="15" hidden="1" customHeight="1" x14ac:dyDescent="0.2">
      <c r="A111" s="2" t="s">
        <v>35</v>
      </c>
      <c r="B111" s="4" t="s">
        <v>60</v>
      </c>
      <c r="C111" s="5" t="s">
        <v>61</v>
      </c>
      <c r="D111" s="71" t="s">
        <v>120</v>
      </c>
      <c r="E111" s="136">
        <v>800000</v>
      </c>
      <c r="F111" s="91">
        <v>0</v>
      </c>
      <c r="G111" s="66">
        <f t="shared" si="1"/>
        <v>800000</v>
      </c>
      <c r="H111" s="2" t="s">
        <v>12</v>
      </c>
      <c r="I111" s="3" t="s">
        <v>45</v>
      </c>
      <c r="J111" s="2" t="s">
        <v>125</v>
      </c>
      <c r="K111" s="3" t="s">
        <v>52</v>
      </c>
    </row>
    <row r="112" spans="1:11" ht="15" hidden="1" customHeight="1" x14ac:dyDescent="0.2">
      <c r="A112" s="2" t="str">
        <f>+A109</f>
        <v>FID 544-02</v>
      </c>
      <c r="B112" s="4" t="s">
        <v>211</v>
      </c>
      <c r="C112" s="5" t="s">
        <v>212</v>
      </c>
      <c r="D112" s="71" t="s">
        <v>266</v>
      </c>
      <c r="E112" s="94">
        <v>450000</v>
      </c>
      <c r="F112" s="91">
        <v>0</v>
      </c>
      <c r="G112" s="66">
        <f t="shared" si="1"/>
        <v>450000</v>
      </c>
      <c r="H112" s="2" t="s">
        <v>12</v>
      </c>
      <c r="I112" s="3" t="s">
        <v>13</v>
      </c>
      <c r="J112" s="2" t="s">
        <v>306</v>
      </c>
      <c r="K112" s="3" t="s">
        <v>215</v>
      </c>
    </row>
    <row r="113" spans="1:11" ht="15" hidden="1" customHeight="1" x14ac:dyDescent="0.2">
      <c r="A113" s="2" t="str">
        <f>+A109</f>
        <v>FID 544-02</v>
      </c>
      <c r="B113" s="4" t="s">
        <v>211</v>
      </c>
      <c r="C113" s="5" t="s">
        <v>212</v>
      </c>
      <c r="D113" s="71" t="s">
        <v>266</v>
      </c>
      <c r="E113" s="94">
        <v>450000</v>
      </c>
      <c r="F113" s="91">
        <v>0</v>
      </c>
      <c r="G113" s="66">
        <f t="shared" si="1"/>
        <v>450000</v>
      </c>
      <c r="H113" s="2" t="s">
        <v>12</v>
      </c>
      <c r="I113" s="3" t="s">
        <v>13</v>
      </c>
      <c r="J113" s="2" t="s">
        <v>307</v>
      </c>
      <c r="K113" s="3" t="s">
        <v>215</v>
      </c>
    </row>
    <row r="114" spans="1:11" ht="15" hidden="1" customHeight="1" x14ac:dyDescent="0.2">
      <c r="A114" s="2" t="s">
        <v>35</v>
      </c>
      <c r="B114" s="4" t="s">
        <v>69</v>
      </c>
      <c r="C114" s="5" t="s">
        <v>263</v>
      </c>
      <c r="D114" s="71" t="s">
        <v>235</v>
      </c>
      <c r="E114" s="94">
        <v>0</v>
      </c>
      <c r="F114" s="91">
        <v>50000</v>
      </c>
      <c r="G114" s="66">
        <f t="shared" si="1"/>
        <v>-50000</v>
      </c>
      <c r="H114" s="2" t="s">
        <v>12</v>
      </c>
      <c r="I114" s="3" t="s">
        <v>209</v>
      </c>
      <c r="J114" s="2" t="s">
        <v>290</v>
      </c>
      <c r="K114" s="3" t="s">
        <v>209</v>
      </c>
    </row>
    <row r="115" spans="1:11" ht="15" hidden="1" customHeight="1" x14ac:dyDescent="0.2">
      <c r="A115" s="2" t="s">
        <v>35</v>
      </c>
      <c r="B115" s="4" t="s">
        <v>224</v>
      </c>
      <c r="C115" s="5" t="s">
        <v>225</v>
      </c>
      <c r="D115" s="71"/>
      <c r="E115" s="94">
        <v>300000</v>
      </c>
      <c r="F115" s="91">
        <v>0</v>
      </c>
      <c r="G115" s="66">
        <f t="shared" si="1"/>
        <v>300000</v>
      </c>
      <c r="H115" s="2" t="s">
        <v>41</v>
      </c>
      <c r="I115" s="3" t="s">
        <v>185</v>
      </c>
      <c r="J115" s="2" t="s">
        <v>264</v>
      </c>
      <c r="K115" s="3" t="s">
        <v>270</v>
      </c>
    </row>
    <row r="116" spans="1:11" ht="15" hidden="1" customHeight="1" x14ac:dyDescent="0.2">
      <c r="A116" s="2" t="s">
        <v>35</v>
      </c>
      <c r="B116" s="4" t="s">
        <v>224</v>
      </c>
      <c r="C116" s="5" t="s">
        <v>225</v>
      </c>
      <c r="D116" s="71"/>
      <c r="E116" s="94">
        <v>75000</v>
      </c>
      <c r="F116" s="91">
        <v>0</v>
      </c>
      <c r="G116" s="66">
        <f t="shared" si="1"/>
        <v>75000</v>
      </c>
      <c r="H116" s="2" t="s">
        <v>41</v>
      </c>
      <c r="I116" s="3" t="s">
        <v>226</v>
      </c>
      <c r="J116" s="2" t="s">
        <v>264</v>
      </c>
      <c r="K116" s="3" t="s">
        <v>270</v>
      </c>
    </row>
    <row r="117" spans="1:11" ht="15" hidden="1" customHeight="1" x14ac:dyDescent="0.2">
      <c r="A117" s="2" t="s">
        <v>35</v>
      </c>
      <c r="B117" s="4" t="s">
        <v>224</v>
      </c>
      <c r="C117" s="5" t="s">
        <v>225</v>
      </c>
      <c r="D117" s="71"/>
      <c r="E117" s="94">
        <v>250000</v>
      </c>
      <c r="F117" s="91">
        <v>0</v>
      </c>
      <c r="G117" s="66">
        <f t="shared" si="1"/>
        <v>250000</v>
      </c>
      <c r="H117" s="2" t="s">
        <v>41</v>
      </c>
      <c r="I117" s="3" t="s">
        <v>227</v>
      </c>
      <c r="J117" s="2" t="s">
        <v>264</v>
      </c>
      <c r="K117" s="3" t="s">
        <v>270</v>
      </c>
    </row>
    <row r="118" spans="1:11" ht="15" hidden="1" customHeight="1" x14ac:dyDescent="0.2">
      <c r="A118" s="2" t="s">
        <v>35</v>
      </c>
      <c r="B118" s="4" t="s">
        <v>11</v>
      </c>
      <c r="C118" s="5" t="s">
        <v>68</v>
      </c>
      <c r="D118" s="71" t="s">
        <v>273</v>
      </c>
      <c r="E118" s="94">
        <v>0</v>
      </c>
      <c r="F118" s="91">
        <v>300000</v>
      </c>
      <c r="G118" s="66">
        <f t="shared" si="1"/>
        <v>-300000</v>
      </c>
      <c r="H118" s="2" t="s">
        <v>41</v>
      </c>
      <c r="I118" s="3" t="s">
        <v>185</v>
      </c>
      <c r="J118" s="2" t="s">
        <v>274</v>
      </c>
      <c r="K118" s="3" t="s">
        <v>185</v>
      </c>
    </row>
    <row r="119" spans="1:11" ht="15" hidden="1" customHeight="1" x14ac:dyDescent="0.2">
      <c r="A119" s="2" t="s">
        <v>35</v>
      </c>
      <c r="B119" s="4" t="s">
        <v>11</v>
      </c>
      <c r="C119" s="5" t="s">
        <v>68</v>
      </c>
      <c r="D119" s="71" t="s">
        <v>273</v>
      </c>
      <c r="E119" s="94">
        <v>0</v>
      </c>
      <c r="F119" s="91">
        <f>11463768-6977954</f>
        <v>4485814</v>
      </c>
      <c r="G119" s="66">
        <f t="shared" si="1"/>
        <v>-4485814</v>
      </c>
      <c r="H119" s="2" t="s">
        <v>41</v>
      </c>
      <c r="I119" s="3" t="s">
        <v>185</v>
      </c>
      <c r="J119" s="2" t="s">
        <v>274</v>
      </c>
      <c r="K119" s="3" t="s">
        <v>118</v>
      </c>
    </row>
    <row r="120" spans="1:11" ht="15" hidden="1" customHeight="1" x14ac:dyDescent="0.2">
      <c r="A120" s="2" t="s">
        <v>35</v>
      </c>
      <c r="B120" s="4" t="s">
        <v>70</v>
      </c>
      <c r="C120" s="5" t="s">
        <v>219</v>
      </c>
      <c r="D120" s="71"/>
      <c r="E120" s="94">
        <v>326755</v>
      </c>
      <c r="F120" s="91">
        <v>0</v>
      </c>
      <c r="G120" s="66">
        <f t="shared" si="1"/>
        <v>326755</v>
      </c>
      <c r="H120" s="2" t="s">
        <v>41</v>
      </c>
      <c r="I120" s="3" t="s">
        <v>178</v>
      </c>
      <c r="J120" s="2" t="s">
        <v>290</v>
      </c>
      <c r="K120" s="3" t="s">
        <v>270</v>
      </c>
    </row>
    <row r="121" spans="1:11" ht="15" hidden="1" customHeight="1" x14ac:dyDescent="0.2">
      <c r="A121" s="2" t="s">
        <v>35</v>
      </c>
      <c r="B121" s="4" t="s">
        <v>70</v>
      </c>
      <c r="C121" s="5" t="s">
        <v>219</v>
      </c>
      <c r="D121" s="71"/>
      <c r="E121" s="94">
        <v>0</v>
      </c>
      <c r="F121" s="91">
        <v>326755</v>
      </c>
      <c r="G121" s="66">
        <f t="shared" si="1"/>
        <v>-326755</v>
      </c>
      <c r="H121" s="2" t="s">
        <v>41</v>
      </c>
      <c r="I121" s="3" t="s">
        <v>178</v>
      </c>
      <c r="J121" s="2" t="s">
        <v>290</v>
      </c>
      <c r="K121" s="3" t="s">
        <v>270</v>
      </c>
    </row>
    <row r="122" spans="1:11" ht="15" hidden="1" customHeight="1" x14ac:dyDescent="0.2">
      <c r="A122" s="2" t="s">
        <v>35</v>
      </c>
      <c r="B122" s="4" t="s">
        <v>70</v>
      </c>
      <c r="C122" s="5" t="s">
        <v>219</v>
      </c>
      <c r="D122" s="71"/>
      <c r="E122" s="94">
        <v>0</v>
      </c>
      <c r="F122" s="91">
        <v>200000</v>
      </c>
      <c r="G122" s="66">
        <f t="shared" si="1"/>
        <v>-200000</v>
      </c>
      <c r="H122" s="2" t="s">
        <v>41</v>
      </c>
      <c r="I122" s="3" t="s">
        <v>47</v>
      </c>
      <c r="J122" s="2" t="s">
        <v>290</v>
      </c>
      <c r="K122" s="3" t="s">
        <v>270</v>
      </c>
    </row>
    <row r="123" spans="1:11" ht="15" hidden="1" customHeight="1" x14ac:dyDescent="0.2">
      <c r="A123" s="2" t="s">
        <v>35</v>
      </c>
      <c r="B123" s="4" t="s">
        <v>70</v>
      </c>
      <c r="C123" s="5" t="s">
        <v>219</v>
      </c>
      <c r="D123" s="71"/>
      <c r="E123" s="94">
        <v>200000</v>
      </c>
      <c r="F123" s="91">
        <v>0</v>
      </c>
      <c r="G123" s="66">
        <f t="shared" si="1"/>
        <v>200000</v>
      </c>
      <c r="H123" s="2" t="s">
        <v>41</v>
      </c>
      <c r="I123" s="3" t="s">
        <v>47</v>
      </c>
      <c r="J123" s="2" t="s">
        <v>290</v>
      </c>
      <c r="K123" s="3" t="s">
        <v>270</v>
      </c>
    </row>
    <row r="124" spans="1:11" ht="15" hidden="1" customHeight="1" x14ac:dyDescent="0.2">
      <c r="A124" s="2" t="s">
        <v>35</v>
      </c>
      <c r="B124" s="4" t="s">
        <v>70</v>
      </c>
      <c r="C124" s="5" t="s">
        <v>219</v>
      </c>
      <c r="D124" s="71"/>
      <c r="E124" s="94">
        <v>0</v>
      </c>
      <c r="F124" s="91">
        <f>65000+25000</f>
        <v>90000</v>
      </c>
      <c r="G124" s="66">
        <f t="shared" si="1"/>
        <v>-90000</v>
      </c>
      <c r="H124" s="2" t="s">
        <v>12</v>
      </c>
      <c r="I124" s="3" t="s">
        <v>209</v>
      </c>
      <c r="J124" s="2" t="s">
        <v>290</v>
      </c>
      <c r="K124" s="3" t="s">
        <v>270</v>
      </c>
    </row>
    <row r="125" spans="1:11" ht="15" hidden="1" customHeight="1" x14ac:dyDescent="0.2">
      <c r="A125" s="2" t="s">
        <v>35</v>
      </c>
      <c r="B125" s="4" t="s">
        <v>70</v>
      </c>
      <c r="C125" s="5" t="s">
        <v>219</v>
      </c>
      <c r="D125" s="71"/>
      <c r="E125" s="94">
        <f>65000+25000</f>
        <v>90000</v>
      </c>
      <c r="F125" s="91">
        <v>0</v>
      </c>
      <c r="G125" s="66">
        <f t="shared" si="1"/>
        <v>90000</v>
      </c>
      <c r="H125" s="2" t="s">
        <v>12</v>
      </c>
      <c r="I125" s="3" t="s">
        <v>209</v>
      </c>
      <c r="J125" s="2" t="s">
        <v>290</v>
      </c>
      <c r="K125" s="3" t="s">
        <v>270</v>
      </c>
    </row>
    <row r="126" spans="1:11" ht="15" hidden="1" customHeight="1" x14ac:dyDescent="0.2">
      <c r="A126" s="2" t="s">
        <v>35</v>
      </c>
      <c r="B126" s="4" t="s">
        <v>70</v>
      </c>
      <c r="C126" s="5" t="s">
        <v>219</v>
      </c>
      <c r="D126" s="71"/>
      <c r="E126" s="94">
        <v>0</v>
      </c>
      <c r="F126" s="91">
        <f>65000+25000</f>
        <v>90000</v>
      </c>
      <c r="G126" s="66">
        <f t="shared" si="1"/>
        <v>-90000</v>
      </c>
      <c r="H126" s="2" t="s">
        <v>41</v>
      </c>
      <c r="I126" s="3" t="s">
        <v>185</v>
      </c>
      <c r="J126" s="2" t="s">
        <v>290</v>
      </c>
      <c r="K126" s="3" t="s">
        <v>270</v>
      </c>
    </row>
    <row r="127" spans="1:11" ht="15" hidden="1" customHeight="1" x14ac:dyDescent="0.2">
      <c r="A127" s="2" t="s">
        <v>35</v>
      </c>
      <c r="B127" s="4" t="s">
        <v>70</v>
      </c>
      <c r="C127" s="5" t="s">
        <v>219</v>
      </c>
      <c r="D127" s="71"/>
      <c r="E127" s="94">
        <f>65000+25000</f>
        <v>90000</v>
      </c>
      <c r="F127" s="91">
        <v>0</v>
      </c>
      <c r="G127" s="66">
        <f t="shared" si="1"/>
        <v>90000</v>
      </c>
      <c r="H127" s="2" t="s">
        <v>41</v>
      </c>
      <c r="I127" s="3" t="s">
        <v>185</v>
      </c>
      <c r="J127" s="2" t="s">
        <v>290</v>
      </c>
      <c r="K127" s="3" t="s">
        <v>270</v>
      </c>
    </row>
    <row r="128" spans="1:11" ht="15" hidden="1" customHeight="1" x14ac:dyDescent="0.2">
      <c r="A128" s="2" t="str">
        <f>+A127</f>
        <v>FID 544-02</v>
      </c>
      <c r="B128" s="4" t="s">
        <v>70</v>
      </c>
      <c r="C128" s="5" t="s">
        <v>219</v>
      </c>
      <c r="D128" s="71"/>
      <c r="E128" s="94">
        <v>0</v>
      </c>
      <c r="F128" s="91">
        <v>1000000</v>
      </c>
      <c r="G128" s="66">
        <f t="shared" si="1"/>
        <v>-1000000</v>
      </c>
      <c r="H128" s="2" t="s">
        <v>12</v>
      </c>
      <c r="I128" s="3" t="s">
        <v>13</v>
      </c>
      <c r="J128" s="2" t="s">
        <v>290</v>
      </c>
      <c r="K128" s="3" t="s">
        <v>270</v>
      </c>
    </row>
    <row r="129" spans="1:11" ht="15" hidden="1" customHeight="1" x14ac:dyDescent="0.2">
      <c r="A129" s="2" t="str">
        <f>+A128</f>
        <v>FID 544-02</v>
      </c>
      <c r="B129" s="4" t="s">
        <v>70</v>
      </c>
      <c r="C129" s="5" t="s">
        <v>219</v>
      </c>
      <c r="D129" s="71"/>
      <c r="E129" s="94">
        <v>1000000</v>
      </c>
      <c r="F129" s="91">
        <v>0</v>
      </c>
      <c r="G129" s="66">
        <f t="shared" si="1"/>
        <v>1000000</v>
      </c>
      <c r="H129" s="2" t="s">
        <v>12</v>
      </c>
      <c r="I129" s="3" t="s">
        <v>13</v>
      </c>
      <c r="J129" s="2" t="s">
        <v>290</v>
      </c>
      <c r="K129" s="3" t="s">
        <v>270</v>
      </c>
    </row>
    <row r="130" spans="1:11" ht="15" hidden="1" customHeight="1" x14ac:dyDescent="0.2">
      <c r="A130" s="2" t="s">
        <v>35</v>
      </c>
      <c r="B130" s="4" t="s">
        <v>70</v>
      </c>
      <c r="C130" s="5" t="s">
        <v>219</v>
      </c>
      <c r="D130" s="71"/>
      <c r="E130" s="94">
        <v>1000000</v>
      </c>
      <c r="F130" s="91">
        <v>0</v>
      </c>
      <c r="G130" s="66">
        <f t="shared" si="1"/>
        <v>1000000</v>
      </c>
      <c r="H130" s="2" t="s">
        <v>41</v>
      </c>
      <c r="I130" s="3" t="s">
        <v>185</v>
      </c>
      <c r="J130" s="2" t="s">
        <v>290</v>
      </c>
      <c r="K130" s="3" t="s">
        <v>270</v>
      </c>
    </row>
    <row r="131" spans="1:11" ht="15" hidden="1" customHeight="1" x14ac:dyDescent="0.2">
      <c r="A131" s="2" t="s">
        <v>35</v>
      </c>
      <c r="B131" s="4" t="s">
        <v>70</v>
      </c>
      <c r="C131" s="5" t="s">
        <v>219</v>
      </c>
      <c r="D131" s="71"/>
      <c r="E131" s="94">
        <v>0</v>
      </c>
      <c r="F131" s="91">
        <v>1000000</v>
      </c>
      <c r="G131" s="66">
        <f t="shared" si="1"/>
        <v>-1000000</v>
      </c>
      <c r="H131" s="2" t="s">
        <v>41</v>
      </c>
      <c r="I131" s="3" t="s">
        <v>185</v>
      </c>
      <c r="J131" s="2" t="s">
        <v>290</v>
      </c>
      <c r="K131" s="3" t="s">
        <v>270</v>
      </c>
    </row>
    <row r="132" spans="1:11" ht="15" hidden="1" customHeight="1" x14ac:dyDescent="0.2">
      <c r="A132" s="2" t="s">
        <v>35</v>
      </c>
      <c r="B132" s="4" t="s">
        <v>70</v>
      </c>
      <c r="C132" s="5" t="s">
        <v>219</v>
      </c>
      <c r="D132" s="71"/>
      <c r="E132" s="94">
        <v>276755</v>
      </c>
      <c r="F132" s="91">
        <v>0</v>
      </c>
      <c r="G132" s="66">
        <f t="shared" si="1"/>
        <v>276755</v>
      </c>
      <c r="H132" s="2" t="s">
        <v>41</v>
      </c>
      <c r="I132" s="3" t="s">
        <v>226</v>
      </c>
      <c r="J132" s="2" t="s">
        <v>290</v>
      </c>
      <c r="K132" s="3" t="s">
        <v>270</v>
      </c>
    </row>
    <row r="133" spans="1:11" ht="15" hidden="1" customHeight="1" x14ac:dyDescent="0.2">
      <c r="A133" s="2" t="s">
        <v>35</v>
      </c>
      <c r="B133" s="4" t="s">
        <v>70</v>
      </c>
      <c r="C133" s="5" t="s">
        <v>219</v>
      </c>
      <c r="D133" s="71"/>
      <c r="E133" s="94">
        <v>0</v>
      </c>
      <c r="F133" s="91">
        <v>276755</v>
      </c>
      <c r="G133" s="66">
        <f t="shared" si="1"/>
        <v>-276755</v>
      </c>
      <c r="H133" s="2" t="s">
        <v>41</v>
      </c>
      <c r="I133" s="3" t="s">
        <v>226</v>
      </c>
      <c r="J133" s="2" t="s">
        <v>290</v>
      </c>
      <c r="K133" s="3" t="s">
        <v>270</v>
      </c>
    </row>
    <row r="134" spans="1:11" ht="15" hidden="1" customHeight="1" x14ac:dyDescent="0.2">
      <c r="A134" s="2" t="s">
        <v>35</v>
      </c>
      <c r="B134" s="4" t="s">
        <v>70</v>
      </c>
      <c r="C134" s="5" t="s">
        <v>219</v>
      </c>
      <c r="D134" s="71"/>
      <c r="E134" s="94">
        <v>250000</v>
      </c>
      <c r="F134" s="91">
        <v>0</v>
      </c>
      <c r="G134" s="66">
        <f t="shared" si="1"/>
        <v>250000</v>
      </c>
      <c r="H134" s="2" t="s">
        <v>41</v>
      </c>
      <c r="I134" s="3" t="s">
        <v>227</v>
      </c>
      <c r="J134" s="2" t="s">
        <v>290</v>
      </c>
      <c r="K134" s="3" t="s">
        <v>270</v>
      </c>
    </row>
    <row r="135" spans="1:11" ht="15" hidden="1" customHeight="1" x14ac:dyDescent="0.2">
      <c r="A135" s="2" t="s">
        <v>35</v>
      </c>
      <c r="B135" s="4" t="s">
        <v>70</v>
      </c>
      <c r="C135" s="5" t="s">
        <v>219</v>
      </c>
      <c r="D135" s="71"/>
      <c r="E135" s="94">
        <v>0</v>
      </c>
      <c r="F135" s="91">
        <v>250000</v>
      </c>
      <c r="G135" s="66">
        <f t="shared" si="1"/>
        <v>-250000</v>
      </c>
      <c r="H135" s="2" t="s">
        <v>41</v>
      </c>
      <c r="I135" s="3" t="s">
        <v>227</v>
      </c>
      <c r="J135" s="2" t="s">
        <v>290</v>
      </c>
      <c r="K135" s="3" t="s">
        <v>270</v>
      </c>
    </row>
    <row r="136" spans="1:11" ht="15" hidden="1" customHeight="1" x14ac:dyDescent="0.2">
      <c r="A136" s="2" t="s">
        <v>35</v>
      </c>
      <c r="B136" s="4" t="s">
        <v>70</v>
      </c>
      <c r="C136" s="5" t="s">
        <v>219</v>
      </c>
      <c r="D136" s="71"/>
      <c r="E136" s="94">
        <v>0</v>
      </c>
      <c r="F136" s="91">
        <v>0</v>
      </c>
      <c r="G136" s="66">
        <f t="shared" si="1"/>
        <v>0</v>
      </c>
      <c r="H136" s="2" t="s">
        <v>12</v>
      </c>
      <c r="I136" s="3" t="s">
        <v>45</v>
      </c>
      <c r="J136" s="2" t="s">
        <v>290</v>
      </c>
      <c r="K136" s="3" t="s">
        <v>270</v>
      </c>
    </row>
    <row r="137" spans="1:11" ht="15" hidden="1" customHeight="1" x14ac:dyDescent="0.2">
      <c r="A137" s="2" t="s">
        <v>62</v>
      </c>
      <c r="B137" s="4" t="s">
        <v>140</v>
      </c>
      <c r="C137" s="5" t="s">
        <v>141</v>
      </c>
      <c r="D137" s="71" t="s">
        <v>142</v>
      </c>
      <c r="E137" s="94">
        <v>5000000</v>
      </c>
      <c r="F137" s="91">
        <v>0</v>
      </c>
      <c r="G137" s="66">
        <f t="shared" si="1"/>
        <v>5000000</v>
      </c>
      <c r="H137" s="2" t="s">
        <v>41</v>
      </c>
      <c r="I137" s="3" t="s">
        <v>63</v>
      </c>
      <c r="J137" s="2" t="s">
        <v>260</v>
      </c>
      <c r="K137" s="3" t="s">
        <v>65</v>
      </c>
    </row>
    <row r="138" spans="1:11" ht="15" hidden="1" customHeight="1" x14ac:dyDescent="0.2">
      <c r="A138" s="2" t="s">
        <v>62</v>
      </c>
      <c r="B138" s="4" t="s">
        <v>93</v>
      </c>
      <c r="C138" s="5" t="s">
        <v>136</v>
      </c>
      <c r="D138" s="71" t="s">
        <v>143</v>
      </c>
      <c r="E138" s="94">
        <v>0</v>
      </c>
      <c r="F138" s="91">
        <v>5600000</v>
      </c>
      <c r="G138" s="66">
        <f t="shared" si="1"/>
        <v>-5600000</v>
      </c>
      <c r="H138" s="2" t="s">
        <v>41</v>
      </c>
      <c r="I138" s="3" t="s">
        <v>63</v>
      </c>
      <c r="J138" s="2" t="s">
        <v>261</v>
      </c>
      <c r="K138" s="3" t="str">
        <f>+K137</f>
        <v>Depto Gestión Créditicia</v>
      </c>
    </row>
    <row r="139" spans="1:11" ht="15" hidden="1" customHeight="1" x14ac:dyDescent="0.2">
      <c r="A139" s="2" t="s">
        <v>62</v>
      </c>
      <c r="B139" s="4" t="s">
        <v>138</v>
      </c>
      <c r="C139" s="5" t="s">
        <v>139</v>
      </c>
      <c r="D139" s="71" t="s">
        <v>142</v>
      </c>
      <c r="E139" s="94">
        <v>600000</v>
      </c>
      <c r="F139" s="91">
        <v>0</v>
      </c>
      <c r="G139" s="66">
        <f t="shared" ref="G139:G202" si="2">+E139-F139</f>
        <v>600000</v>
      </c>
      <c r="H139" s="2" t="s">
        <v>41</v>
      </c>
      <c r="I139" s="3" t="s">
        <v>63</v>
      </c>
      <c r="J139" s="2" t="s">
        <v>259</v>
      </c>
      <c r="K139" s="3" t="s">
        <v>270</v>
      </c>
    </row>
    <row r="140" spans="1:11" ht="15" hidden="1" customHeight="1" x14ac:dyDescent="0.2">
      <c r="A140" s="2" t="s">
        <v>19</v>
      </c>
      <c r="B140" s="4" t="s">
        <v>140</v>
      </c>
      <c r="C140" s="5" t="s">
        <v>141</v>
      </c>
      <c r="D140" s="71" t="s">
        <v>20</v>
      </c>
      <c r="E140" s="94">
        <v>0</v>
      </c>
      <c r="F140" s="91">
        <v>2770000</v>
      </c>
      <c r="G140" s="66">
        <f t="shared" si="2"/>
        <v>-2770000</v>
      </c>
      <c r="H140" s="2" t="s">
        <v>78</v>
      </c>
      <c r="I140" s="3" t="s">
        <v>13</v>
      </c>
      <c r="J140" s="2" t="s">
        <v>257</v>
      </c>
      <c r="K140" s="3" t="s">
        <v>22</v>
      </c>
    </row>
    <row r="141" spans="1:11" ht="15" hidden="1" customHeight="1" x14ac:dyDescent="0.2">
      <c r="A141" s="2" t="s">
        <v>19</v>
      </c>
      <c r="B141" s="4" t="s">
        <v>140</v>
      </c>
      <c r="C141" s="11" t="s">
        <v>141</v>
      </c>
      <c r="D141" s="2" t="s">
        <v>20</v>
      </c>
      <c r="E141" s="94">
        <v>0</v>
      </c>
      <c r="F141" s="91">
        <v>16620000</v>
      </c>
      <c r="G141" s="66">
        <f t="shared" si="2"/>
        <v>-16620000</v>
      </c>
      <c r="H141" s="2" t="s">
        <v>78</v>
      </c>
      <c r="I141" s="3" t="str">
        <f>+I136</f>
        <v>D. Administrativa-Financiera</v>
      </c>
      <c r="J141" s="2" t="s">
        <v>258</v>
      </c>
      <c r="K141" s="3" t="s">
        <v>22</v>
      </c>
    </row>
    <row r="142" spans="1:11" ht="15" hidden="1" customHeight="1" x14ac:dyDescent="0.2">
      <c r="A142" s="2" t="s">
        <v>19</v>
      </c>
      <c r="B142" s="4" t="s">
        <v>7</v>
      </c>
      <c r="C142" s="5" t="s">
        <v>14</v>
      </c>
      <c r="D142" s="2" t="s">
        <v>20</v>
      </c>
      <c r="E142" s="94">
        <v>0</v>
      </c>
      <c r="F142" s="91">
        <v>2770000</v>
      </c>
      <c r="G142" s="66">
        <f t="shared" si="2"/>
        <v>-2770000</v>
      </c>
      <c r="H142" s="2" t="s">
        <v>78</v>
      </c>
      <c r="I142" s="3" t="s">
        <v>13</v>
      </c>
      <c r="J142" s="2" t="s">
        <v>255</v>
      </c>
      <c r="K142" s="3" t="s">
        <v>22</v>
      </c>
    </row>
    <row r="143" spans="1:11" ht="15" hidden="1" customHeight="1" x14ac:dyDescent="0.2">
      <c r="A143" s="2" t="s">
        <v>19</v>
      </c>
      <c r="B143" s="4" t="s">
        <v>160</v>
      </c>
      <c r="C143" s="5" t="s">
        <v>254</v>
      </c>
      <c r="D143" s="2" t="s">
        <v>161</v>
      </c>
      <c r="E143" s="94">
        <v>2770000</v>
      </c>
      <c r="F143" s="91">
        <v>0</v>
      </c>
      <c r="G143" s="66">
        <f t="shared" si="2"/>
        <v>2770000</v>
      </c>
      <c r="H143" s="2" t="s">
        <v>78</v>
      </c>
      <c r="I143" s="3" t="s">
        <v>13</v>
      </c>
      <c r="J143" s="2" t="s">
        <v>253</v>
      </c>
      <c r="K143" s="3" t="s">
        <v>22</v>
      </c>
    </row>
    <row r="144" spans="1:11" ht="15" hidden="1" customHeight="1" x14ac:dyDescent="0.2">
      <c r="A144" s="2" t="s">
        <v>19</v>
      </c>
      <c r="B144" s="4" t="s">
        <v>160</v>
      </c>
      <c r="C144" s="5" t="s">
        <v>254</v>
      </c>
      <c r="D144" s="2" t="s">
        <v>161</v>
      </c>
      <c r="E144" s="94">
        <v>4155000</v>
      </c>
      <c r="F144" s="91">
        <v>0</v>
      </c>
      <c r="G144" s="66">
        <f t="shared" si="2"/>
        <v>4155000</v>
      </c>
      <c r="H144" s="2" t="s">
        <v>78</v>
      </c>
      <c r="I144" s="3" t="s">
        <v>13</v>
      </c>
      <c r="J144" s="2" t="s">
        <v>253</v>
      </c>
      <c r="K144" s="3" t="s">
        <v>22</v>
      </c>
    </row>
    <row r="145" spans="1:11" ht="15" hidden="1" customHeight="1" x14ac:dyDescent="0.2">
      <c r="A145" s="2" t="s">
        <v>19</v>
      </c>
      <c r="B145" s="4" t="s">
        <v>162</v>
      </c>
      <c r="C145" s="5" t="s">
        <v>163</v>
      </c>
      <c r="D145" s="2" t="s">
        <v>161</v>
      </c>
      <c r="E145" s="94">
        <v>2770000</v>
      </c>
      <c r="F145" s="91">
        <v>0</v>
      </c>
      <c r="G145" s="66">
        <f t="shared" si="2"/>
        <v>2770000</v>
      </c>
      <c r="H145" s="2" t="s">
        <v>78</v>
      </c>
      <c r="I145" s="3" t="s">
        <v>13</v>
      </c>
      <c r="J145" s="2" t="s">
        <v>253</v>
      </c>
      <c r="K145" s="3" t="s">
        <v>22</v>
      </c>
    </row>
    <row r="146" spans="1:11" ht="15" hidden="1" customHeight="1" x14ac:dyDescent="0.2">
      <c r="A146" s="2" t="s">
        <v>19</v>
      </c>
      <c r="B146" s="4" t="s">
        <v>162</v>
      </c>
      <c r="C146" s="5" t="s">
        <v>163</v>
      </c>
      <c r="D146" s="2" t="s">
        <v>161</v>
      </c>
      <c r="E146" s="94">
        <v>4155000</v>
      </c>
      <c r="F146" s="91">
        <v>0</v>
      </c>
      <c r="G146" s="66">
        <f t="shared" si="2"/>
        <v>4155000</v>
      </c>
      <c r="H146" s="2" t="str">
        <f>+H141</f>
        <v>Proyectos Especiales</v>
      </c>
      <c r="I146" s="3" t="str">
        <f>+I141</f>
        <v>D. Administrativa-Financiera</v>
      </c>
      <c r="J146" s="2" t="s">
        <v>253</v>
      </c>
      <c r="K146" s="3" t="s">
        <v>22</v>
      </c>
    </row>
    <row r="147" spans="1:11" ht="15" hidden="1" customHeight="1" x14ac:dyDescent="0.2">
      <c r="A147" s="2" t="s">
        <v>19</v>
      </c>
      <c r="B147" s="4" t="s">
        <v>32</v>
      </c>
      <c r="C147" s="5" t="s">
        <v>111</v>
      </c>
      <c r="D147" s="2" t="s">
        <v>20</v>
      </c>
      <c r="E147" s="94">
        <v>5540000</v>
      </c>
      <c r="F147" s="91">
        <v>0</v>
      </c>
      <c r="G147" s="66">
        <f t="shared" si="2"/>
        <v>5540000</v>
      </c>
      <c r="H147" s="2" t="s">
        <v>78</v>
      </c>
      <c r="I147" s="3" t="s">
        <v>13</v>
      </c>
      <c r="J147" s="2" t="s">
        <v>256</v>
      </c>
      <c r="K147" s="3" t="s">
        <v>22</v>
      </c>
    </row>
    <row r="148" spans="1:11" ht="15" hidden="1" customHeight="1" x14ac:dyDescent="0.2">
      <c r="A148" s="2" t="s">
        <v>19</v>
      </c>
      <c r="B148" s="4" t="s">
        <v>64</v>
      </c>
      <c r="C148" s="5" t="s">
        <v>110</v>
      </c>
      <c r="D148" s="2" t="s">
        <v>164</v>
      </c>
      <c r="E148" s="94">
        <v>2770000</v>
      </c>
      <c r="F148" s="91">
        <v>0</v>
      </c>
      <c r="G148" s="66">
        <f t="shared" si="2"/>
        <v>2770000</v>
      </c>
      <c r="H148" s="2" t="s">
        <v>78</v>
      </c>
      <c r="I148" s="3" t="s">
        <v>13</v>
      </c>
      <c r="J148" s="2" t="s">
        <v>256</v>
      </c>
      <c r="K148" s="3" t="s">
        <v>22</v>
      </c>
    </row>
    <row r="149" spans="1:11" ht="15" hidden="1" customHeight="1" x14ac:dyDescent="0.2">
      <c r="A149" s="2" t="s">
        <v>10</v>
      </c>
      <c r="B149" s="4" t="s">
        <v>184</v>
      </c>
      <c r="C149" s="11" t="s">
        <v>275</v>
      </c>
      <c r="D149" s="2"/>
      <c r="E149" s="94">
        <v>565005</v>
      </c>
      <c r="F149" s="91">
        <v>0</v>
      </c>
      <c r="G149" s="66">
        <f t="shared" si="2"/>
        <v>565005</v>
      </c>
      <c r="H149" s="2" t="s">
        <v>12</v>
      </c>
      <c r="I149" s="3" t="s">
        <v>45</v>
      </c>
      <c r="J149" s="2" t="s">
        <v>281</v>
      </c>
      <c r="K149" s="3" t="s">
        <v>118</v>
      </c>
    </row>
    <row r="150" spans="1:11" ht="15" hidden="1" customHeight="1" x14ac:dyDescent="0.2">
      <c r="A150" s="2" t="s">
        <v>10</v>
      </c>
      <c r="B150" s="4" t="s">
        <v>184</v>
      </c>
      <c r="C150" s="11" t="s">
        <v>275</v>
      </c>
      <c r="D150" s="2"/>
      <c r="E150" s="94">
        <v>714569</v>
      </c>
      <c r="F150" s="91">
        <v>0</v>
      </c>
      <c r="G150" s="66">
        <f t="shared" si="2"/>
        <v>714569</v>
      </c>
      <c r="H150" s="2" t="s">
        <v>41</v>
      </c>
      <c r="I150" s="3" t="s">
        <v>176</v>
      </c>
      <c r="J150" s="2" t="s">
        <v>281</v>
      </c>
      <c r="K150" s="3" t="s">
        <v>118</v>
      </c>
    </row>
    <row r="151" spans="1:11" ht="15" hidden="1" customHeight="1" x14ac:dyDescent="0.2">
      <c r="A151" s="2" t="s">
        <v>10</v>
      </c>
      <c r="B151" s="4" t="s">
        <v>184</v>
      </c>
      <c r="C151" s="11" t="s">
        <v>275</v>
      </c>
      <c r="D151" s="2"/>
      <c r="E151" s="94">
        <v>1683150</v>
      </c>
      <c r="F151" s="91">
        <v>0</v>
      </c>
      <c r="G151" s="66">
        <f t="shared" si="2"/>
        <v>1683150</v>
      </c>
      <c r="H151" s="2" t="s">
        <v>41</v>
      </c>
      <c r="I151" s="3" t="s">
        <v>38</v>
      </c>
      <c r="J151" s="2" t="s">
        <v>281</v>
      </c>
      <c r="K151" s="3" t="s">
        <v>118</v>
      </c>
    </row>
    <row r="152" spans="1:11" ht="15" hidden="1" customHeight="1" x14ac:dyDescent="0.2">
      <c r="A152" s="2" t="s">
        <v>10</v>
      </c>
      <c r="B152" s="4" t="s">
        <v>184</v>
      </c>
      <c r="C152" s="11" t="s">
        <v>275</v>
      </c>
      <c r="D152" s="2"/>
      <c r="E152" s="94">
        <v>1683150</v>
      </c>
      <c r="F152" s="91">
        <v>0</v>
      </c>
      <c r="G152" s="66">
        <f t="shared" si="2"/>
        <v>1683150</v>
      </c>
      <c r="H152" s="2" t="s">
        <v>41</v>
      </c>
      <c r="I152" s="3" t="s">
        <v>178</v>
      </c>
      <c r="J152" s="2" t="s">
        <v>281</v>
      </c>
      <c r="K152" s="3" t="s">
        <v>118</v>
      </c>
    </row>
    <row r="153" spans="1:11" ht="15" hidden="1" customHeight="1" x14ac:dyDescent="0.2">
      <c r="A153" s="2" t="s">
        <v>10</v>
      </c>
      <c r="B153" s="4" t="s">
        <v>184</v>
      </c>
      <c r="C153" s="11" t="s">
        <v>275</v>
      </c>
      <c r="D153" s="2"/>
      <c r="E153" s="94">
        <v>108079</v>
      </c>
      <c r="F153" s="91">
        <v>0</v>
      </c>
      <c r="G153" s="66">
        <f t="shared" si="2"/>
        <v>108079</v>
      </c>
      <c r="H153" s="2" t="s">
        <v>41</v>
      </c>
      <c r="I153" s="3" t="s">
        <v>178</v>
      </c>
      <c r="J153" s="2" t="s">
        <v>281</v>
      </c>
      <c r="K153" s="3" t="s">
        <v>118</v>
      </c>
    </row>
    <row r="154" spans="1:11" ht="15" hidden="1" customHeight="1" x14ac:dyDescent="0.2">
      <c r="A154" s="2" t="s">
        <v>10</v>
      </c>
      <c r="B154" s="4" t="s">
        <v>184</v>
      </c>
      <c r="C154" s="11" t="s">
        <v>275</v>
      </c>
      <c r="D154" s="2"/>
      <c r="E154" s="94">
        <v>108079</v>
      </c>
      <c r="F154" s="91">
        <v>0</v>
      </c>
      <c r="G154" s="66">
        <f t="shared" si="2"/>
        <v>108079</v>
      </c>
      <c r="H154" s="2" t="s">
        <v>41</v>
      </c>
      <c r="I154" s="3" t="s">
        <v>185</v>
      </c>
      <c r="J154" s="2" t="s">
        <v>281</v>
      </c>
      <c r="K154" s="3" t="s">
        <v>118</v>
      </c>
    </row>
    <row r="155" spans="1:11" ht="15" hidden="1" customHeight="1" x14ac:dyDescent="0.2">
      <c r="A155" s="2" t="s">
        <v>10</v>
      </c>
      <c r="B155" s="4" t="s">
        <v>184</v>
      </c>
      <c r="C155" s="11" t="s">
        <v>275</v>
      </c>
      <c r="D155" s="2"/>
      <c r="E155" s="94">
        <v>213565</v>
      </c>
      <c r="F155" s="91">
        <v>0</v>
      </c>
      <c r="G155" s="66">
        <f t="shared" si="2"/>
        <v>213565</v>
      </c>
      <c r="H155" s="2" t="s">
        <v>41</v>
      </c>
      <c r="I155" s="3" t="s">
        <v>185</v>
      </c>
      <c r="J155" s="2" t="s">
        <v>281</v>
      </c>
      <c r="K155" s="3" t="s">
        <v>118</v>
      </c>
    </row>
    <row r="156" spans="1:11" ht="15" hidden="1" customHeight="1" x14ac:dyDescent="0.2">
      <c r="A156" s="2" t="s">
        <v>10</v>
      </c>
      <c r="B156" s="4" t="s">
        <v>184</v>
      </c>
      <c r="C156" s="11" t="s">
        <v>275</v>
      </c>
      <c r="D156" s="2"/>
      <c r="E156" s="94">
        <v>322860</v>
      </c>
      <c r="F156" s="91">
        <v>0</v>
      </c>
      <c r="G156" s="66">
        <f t="shared" si="2"/>
        <v>322860</v>
      </c>
      <c r="H156" s="2" t="s">
        <v>41</v>
      </c>
      <c r="I156" s="3" t="s">
        <v>185</v>
      </c>
      <c r="J156" s="2" t="s">
        <v>281</v>
      </c>
      <c r="K156" s="3" t="s">
        <v>118</v>
      </c>
    </row>
    <row r="157" spans="1:11" ht="15" hidden="1" customHeight="1" x14ac:dyDescent="0.2">
      <c r="A157" s="2" t="s">
        <v>10</v>
      </c>
      <c r="B157" s="4" t="s">
        <v>204</v>
      </c>
      <c r="C157" s="11" t="s">
        <v>205</v>
      </c>
      <c r="D157" s="2"/>
      <c r="E157" s="94">
        <v>2667600</v>
      </c>
      <c r="F157" s="91">
        <v>0</v>
      </c>
      <c r="G157" s="66">
        <f t="shared" si="2"/>
        <v>2667600</v>
      </c>
      <c r="H157" s="2" t="s">
        <v>12</v>
      </c>
      <c r="I157" s="3" t="s">
        <v>45</v>
      </c>
      <c r="J157" s="2" t="s">
        <v>282</v>
      </c>
      <c r="K157" s="3" t="s">
        <v>118</v>
      </c>
    </row>
    <row r="158" spans="1:11" ht="15" hidden="1" customHeight="1" x14ac:dyDescent="0.2">
      <c r="A158" s="2" t="s">
        <v>10</v>
      </c>
      <c r="B158" s="4" t="s">
        <v>204</v>
      </c>
      <c r="C158" s="11" t="s">
        <v>205</v>
      </c>
      <c r="D158" s="2"/>
      <c r="E158" s="94">
        <v>2350200</v>
      </c>
      <c r="F158" s="91">
        <v>0</v>
      </c>
      <c r="G158" s="66">
        <f t="shared" si="2"/>
        <v>2350200</v>
      </c>
      <c r="H158" s="2" t="s">
        <v>41</v>
      </c>
      <c r="I158" s="3" t="s">
        <v>207</v>
      </c>
      <c r="J158" s="2" t="s">
        <v>206</v>
      </c>
      <c r="K158" s="3" t="s">
        <v>118</v>
      </c>
    </row>
    <row r="159" spans="1:11" ht="15" hidden="1" customHeight="1" x14ac:dyDescent="0.2">
      <c r="A159" s="2" t="s">
        <v>10</v>
      </c>
      <c r="B159" s="4" t="s">
        <v>239</v>
      </c>
      <c r="C159" s="11" t="s">
        <v>240</v>
      </c>
      <c r="D159" s="2"/>
      <c r="E159" s="94">
        <v>743052</v>
      </c>
      <c r="F159" s="91">
        <v>0</v>
      </c>
      <c r="G159" s="66">
        <f t="shared" si="2"/>
        <v>743052</v>
      </c>
      <c r="H159" s="2" t="s">
        <v>12</v>
      </c>
      <c r="I159" s="3" t="s">
        <v>13</v>
      </c>
      <c r="J159" s="2" t="s">
        <v>294</v>
      </c>
      <c r="K159" s="3" t="s">
        <v>118</v>
      </c>
    </row>
    <row r="160" spans="1:11" ht="15" hidden="1" customHeight="1" x14ac:dyDescent="0.2">
      <c r="A160" s="2" t="s">
        <v>10</v>
      </c>
      <c r="B160" s="4" t="s">
        <v>239</v>
      </c>
      <c r="C160" s="11" t="s">
        <v>240</v>
      </c>
      <c r="D160" s="2"/>
      <c r="E160" s="94">
        <v>6923683</v>
      </c>
      <c r="F160" s="91">
        <v>0</v>
      </c>
      <c r="G160" s="66">
        <f t="shared" si="2"/>
        <v>6923683</v>
      </c>
      <c r="H160" s="2" t="s">
        <v>12</v>
      </c>
      <c r="I160" s="3" t="s">
        <v>45</v>
      </c>
      <c r="J160" s="2" t="s">
        <v>295</v>
      </c>
      <c r="K160" s="3" t="s">
        <v>118</v>
      </c>
    </row>
    <row r="161" spans="1:11" ht="15" hidden="1" customHeight="1" x14ac:dyDescent="0.2">
      <c r="A161" s="2" t="s">
        <v>10</v>
      </c>
      <c r="B161" s="4" t="s">
        <v>239</v>
      </c>
      <c r="C161" s="11" t="s">
        <v>240</v>
      </c>
      <c r="D161" s="2"/>
      <c r="E161" s="94">
        <v>3995160</v>
      </c>
      <c r="F161" s="91">
        <v>0</v>
      </c>
      <c r="G161" s="66">
        <f t="shared" si="2"/>
        <v>3995160</v>
      </c>
      <c r="H161" s="2" t="s">
        <v>12</v>
      </c>
      <c r="I161" s="3" t="s">
        <v>209</v>
      </c>
      <c r="J161" s="2" t="s">
        <v>293</v>
      </c>
      <c r="K161" s="3" t="s">
        <v>118</v>
      </c>
    </row>
    <row r="162" spans="1:11" ht="15" hidden="1" customHeight="1" x14ac:dyDescent="0.2">
      <c r="A162" s="2" t="s">
        <v>10</v>
      </c>
      <c r="B162" s="4" t="s">
        <v>239</v>
      </c>
      <c r="C162" s="11" t="s">
        <v>240</v>
      </c>
      <c r="D162" s="2"/>
      <c r="E162" s="94">
        <v>3470498</v>
      </c>
      <c r="F162" s="91">
        <v>0</v>
      </c>
      <c r="G162" s="66">
        <f t="shared" si="2"/>
        <v>3470498</v>
      </c>
      <c r="H162" s="2" t="s">
        <v>41</v>
      </c>
      <c r="I162" s="3" t="s">
        <v>185</v>
      </c>
      <c r="J162" s="2" t="s">
        <v>293</v>
      </c>
      <c r="K162" s="3" t="s">
        <v>118</v>
      </c>
    </row>
    <row r="163" spans="1:11" ht="15" hidden="1" customHeight="1" x14ac:dyDescent="0.2">
      <c r="A163" s="2" t="s">
        <v>10</v>
      </c>
      <c r="B163" s="4" t="s">
        <v>239</v>
      </c>
      <c r="C163" s="11" t="s">
        <v>240</v>
      </c>
      <c r="D163" s="2"/>
      <c r="E163" s="94">
        <v>371780</v>
      </c>
      <c r="F163" s="91">
        <v>0</v>
      </c>
      <c r="G163" s="66">
        <f t="shared" si="2"/>
        <v>371780</v>
      </c>
      <c r="H163" s="2" t="s">
        <v>41</v>
      </c>
      <c r="I163" s="3" t="s">
        <v>226</v>
      </c>
      <c r="J163" s="2" t="s">
        <v>293</v>
      </c>
      <c r="K163" s="3" t="s">
        <v>118</v>
      </c>
    </row>
    <row r="164" spans="1:11" ht="15" hidden="1" customHeight="1" x14ac:dyDescent="0.2">
      <c r="A164" s="2" t="s">
        <v>10</v>
      </c>
      <c r="B164" s="4" t="s">
        <v>239</v>
      </c>
      <c r="C164" s="11" t="s">
        <v>240</v>
      </c>
      <c r="D164" s="2"/>
      <c r="E164" s="94">
        <v>551111</v>
      </c>
      <c r="F164" s="91">
        <v>0</v>
      </c>
      <c r="G164" s="66">
        <f t="shared" si="2"/>
        <v>551111</v>
      </c>
      <c r="H164" s="2" t="s">
        <v>41</v>
      </c>
      <c r="I164" s="3" t="s">
        <v>227</v>
      </c>
      <c r="J164" s="2" t="s">
        <v>293</v>
      </c>
      <c r="K164" s="3" t="s">
        <v>118</v>
      </c>
    </row>
    <row r="165" spans="1:11" ht="15" hidden="1" customHeight="1" x14ac:dyDescent="0.2">
      <c r="A165" s="2" t="s">
        <v>10</v>
      </c>
      <c r="B165" s="4" t="s">
        <v>239</v>
      </c>
      <c r="C165" s="11" t="s">
        <v>240</v>
      </c>
      <c r="D165" s="2"/>
      <c r="E165" s="94">
        <v>590061</v>
      </c>
      <c r="F165" s="91">
        <v>0</v>
      </c>
      <c r="G165" s="66">
        <f t="shared" si="2"/>
        <v>590061</v>
      </c>
      <c r="H165" s="2" t="s">
        <v>41</v>
      </c>
      <c r="I165" s="3" t="s">
        <v>71</v>
      </c>
      <c r="J165" s="2" t="s">
        <v>293</v>
      </c>
      <c r="K165" s="3" t="s">
        <v>118</v>
      </c>
    </row>
    <row r="166" spans="1:11" ht="15" hidden="1" customHeight="1" x14ac:dyDescent="0.2">
      <c r="A166" s="2" t="s">
        <v>10</v>
      </c>
      <c r="B166" s="4" t="s">
        <v>239</v>
      </c>
      <c r="C166" s="11" t="s">
        <v>240</v>
      </c>
      <c r="D166" s="2"/>
      <c r="E166" s="94">
        <v>824226</v>
      </c>
      <c r="F166" s="91">
        <v>0</v>
      </c>
      <c r="G166" s="66">
        <f t="shared" si="2"/>
        <v>824226</v>
      </c>
      <c r="H166" s="2" t="s">
        <v>41</v>
      </c>
      <c r="I166" s="3" t="s">
        <v>176</v>
      </c>
      <c r="J166" s="2" t="s">
        <v>293</v>
      </c>
      <c r="K166" s="3" t="s">
        <v>118</v>
      </c>
    </row>
    <row r="167" spans="1:11" ht="15" hidden="1" customHeight="1" x14ac:dyDescent="0.2">
      <c r="A167" s="2" t="s">
        <v>10</v>
      </c>
      <c r="B167" s="4" t="s">
        <v>239</v>
      </c>
      <c r="C167" s="11" t="s">
        <v>240</v>
      </c>
      <c r="D167" s="2"/>
      <c r="E167" s="94">
        <v>1113291</v>
      </c>
      <c r="F167" s="91">
        <v>0</v>
      </c>
      <c r="G167" s="66">
        <f t="shared" si="2"/>
        <v>1113291</v>
      </c>
      <c r="H167" s="2" t="s">
        <v>41</v>
      </c>
      <c r="I167" s="3" t="s">
        <v>175</v>
      </c>
      <c r="J167" s="2" t="s">
        <v>293</v>
      </c>
      <c r="K167" s="3" t="s">
        <v>118</v>
      </c>
    </row>
    <row r="168" spans="1:11" ht="15" hidden="1" customHeight="1" x14ac:dyDescent="0.2">
      <c r="A168" s="2" t="s">
        <v>10</v>
      </c>
      <c r="B168" s="4" t="s">
        <v>239</v>
      </c>
      <c r="C168" s="11" t="s">
        <v>240</v>
      </c>
      <c r="D168" s="2"/>
      <c r="E168" s="94">
        <v>1382018</v>
      </c>
      <c r="F168" s="91">
        <v>0</v>
      </c>
      <c r="G168" s="66">
        <f t="shared" si="2"/>
        <v>1382018</v>
      </c>
      <c r="H168" s="2" t="s">
        <v>41</v>
      </c>
      <c r="I168" s="3" t="s">
        <v>38</v>
      </c>
      <c r="J168" s="2" t="s">
        <v>293</v>
      </c>
      <c r="K168" s="3" t="s">
        <v>118</v>
      </c>
    </row>
    <row r="169" spans="1:11" ht="15" hidden="1" customHeight="1" x14ac:dyDescent="0.2">
      <c r="A169" s="2" t="s">
        <v>10</v>
      </c>
      <c r="B169" s="4" t="s">
        <v>239</v>
      </c>
      <c r="C169" s="11" t="s">
        <v>240</v>
      </c>
      <c r="D169" s="2"/>
      <c r="E169" s="94">
        <v>596888</v>
      </c>
      <c r="F169" s="91">
        <v>0</v>
      </c>
      <c r="G169" s="66">
        <f t="shared" si="2"/>
        <v>596888</v>
      </c>
      <c r="H169" s="2" t="s">
        <v>41</v>
      </c>
      <c r="I169" s="3" t="s">
        <v>47</v>
      </c>
      <c r="J169" s="2" t="s">
        <v>293</v>
      </c>
      <c r="K169" s="3" t="s">
        <v>118</v>
      </c>
    </row>
    <row r="170" spans="1:11" ht="15" hidden="1" customHeight="1" x14ac:dyDescent="0.2">
      <c r="A170" s="2" t="s">
        <v>10</v>
      </c>
      <c r="B170" s="4" t="s">
        <v>239</v>
      </c>
      <c r="C170" s="11" t="s">
        <v>240</v>
      </c>
      <c r="D170" s="2"/>
      <c r="E170" s="94">
        <v>842226</v>
      </c>
      <c r="F170" s="91">
        <v>0</v>
      </c>
      <c r="G170" s="66">
        <f t="shared" si="2"/>
        <v>842226</v>
      </c>
      <c r="H170" s="2" t="s">
        <v>41</v>
      </c>
      <c r="I170" s="3" t="s">
        <v>178</v>
      </c>
      <c r="J170" s="2" t="s">
        <v>293</v>
      </c>
      <c r="K170" s="3" t="s">
        <v>118</v>
      </c>
    </row>
    <row r="171" spans="1:11" ht="15" hidden="1" customHeight="1" x14ac:dyDescent="0.2">
      <c r="A171" s="2" t="s">
        <v>10</v>
      </c>
      <c r="B171" s="4" t="s">
        <v>285</v>
      </c>
      <c r="C171" s="11" t="s">
        <v>286</v>
      </c>
      <c r="D171" s="2"/>
      <c r="E171" s="94">
        <v>3257321</v>
      </c>
      <c r="F171" s="91">
        <v>0</v>
      </c>
      <c r="G171" s="66">
        <f t="shared" si="2"/>
        <v>3257321</v>
      </c>
      <c r="H171" s="2" t="s">
        <v>41</v>
      </c>
      <c r="I171" s="3" t="s">
        <v>63</v>
      </c>
      <c r="J171" s="2" t="s">
        <v>287</v>
      </c>
      <c r="K171" s="3" t="s">
        <v>118</v>
      </c>
    </row>
    <row r="172" spans="1:11" ht="15" hidden="1" customHeight="1" x14ac:dyDescent="0.2">
      <c r="A172" s="2" t="s">
        <v>10</v>
      </c>
      <c r="B172" s="4" t="s">
        <v>285</v>
      </c>
      <c r="C172" s="11" t="s">
        <v>286</v>
      </c>
      <c r="D172" s="2"/>
      <c r="E172" s="94">
        <v>9146545</v>
      </c>
      <c r="F172" s="91">
        <v>0</v>
      </c>
      <c r="G172" s="66">
        <f t="shared" si="2"/>
        <v>9146545</v>
      </c>
      <c r="H172" s="2" t="s">
        <v>12</v>
      </c>
      <c r="I172" s="3" t="s">
        <v>45</v>
      </c>
      <c r="J172" s="2" t="s">
        <v>287</v>
      </c>
      <c r="K172" s="3" t="s">
        <v>118</v>
      </c>
    </row>
    <row r="173" spans="1:11" ht="15" hidden="1" customHeight="1" x14ac:dyDescent="0.2">
      <c r="A173" s="2" t="s">
        <v>10</v>
      </c>
      <c r="B173" s="4" t="s">
        <v>285</v>
      </c>
      <c r="C173" s="11" t="s">
        <v>286</v>
      </c>
      <c r="D173" s="2"/>
      <c r="E173" s="94">
        <v>10206317</v>
      </c>
      <c r="F173" s="91">
        <v>0</v>
      </c>
      <c r="G173" s="66">
        <f t="shared" si="2"/>
        <v>10206317</v>
      </c>
      <c r="H173" s="2" t="s">
        <v>12</v>
      </c>
      <c r="I173" s="3" t="s">
        <v>13</v>
      </c>
      <c r="J173" s="2" t="s">
        <v>287</v>
      </c>
      <c r="K173" s="3" t="s">
        <v>118</v>
      </c>
    </row>
    <row r="174" spans="1:11" ht="15" hidden="1" customHeight="1" x14ac:dyDescent="0.2">
      <c r="A174" s="2" t="s">
        <v>10</v>
      </c>
      <c r="B174" s="4" t="s">
        <v>285</v>
      </c>
      <c r="C174" s="11" t="s">
        <v>286</v>
      </c>
      <c r="D174" s="2"/>
      <c r="E174" s="94">
        <v>3683869</v>
      </c>
      <c r="F174" s="91">
        <v>0</v>
      </c>
      <c r="G174" s="66">
        <f t="shared" si="2"/>
        <v>3683869</v>
      </c>
      <c r="H174" s="2" t="s">
        <v>12</v>
      </c>
      <c r="I174" s="3" t="s">
        <v>209</v>
      </c>
      <c r="J174" s="2" t="s">
        <v>287</v>
      </c>
      <c r="K174" s="3" t="s">
        <v>118</v>
      </c>
    </row>
    <row r="175" spans="1:11" ht="15" hidden="1" customHeight="1" x14ac:dyDescent="0.2">
      <c r="A175" s="2" t="s">
        <v>10</v>
      </c>
      <c r="B175" s="4" t="s">
        <v>285</v>
      </c>
      <c r="C175" s="11" t="s">
        <v>286</v>
      </c>
      <c r="D175" s="2"/>
      <c r="E175" s="94">
        <v>1095847</v>
      </c>
      <c r="F175" s="94">
        <v>0</v>
      </c>
      <c r="G175" s="66">
        <f t="shared" si="2"/>
        <v>1095847</v>
      </c>
      <c r="H175" s="2" t="s">
        <v>41</v>
      </c>
      <c r="I175" s="3" t="s">
        <v>226</v>
      </c>
      <c r="J175" s="2" t="s">
        <v>287</v>
      </c>
      <c r="K175" s="3" t="s">
        <v>118</v>
      </c>
    </row>
    <row r="176" spans="1:11" ht="15" hidden="1" customHeight="1" x14ac:dyDescent="0.2">
      <c r="A176" s="2" t="s">
        <v>10</v>
      </c>
      <c r="B176" s="4" t="s">
        <v>187</v>
      </c>
      <c r="C176" s="11" t="s">
        <v>188</v>
      </c>
      <c r="D176" s="2"/>
      <c r="E176" s="94">
        <v>120572</v>
      </c>
      <c r="F176" s="91">
        <v>0</v>
      </c>
      <c r="G176" s="66">
        <f t="shared" si="2"/>
        <v>120572</v>
      </c>
      <c r="H176" s="2" t="s">
        <v>12</v>
      </c>
      <c r="I176" s="3" t="s">
        <v>45</v>
      </c>
      <c r="J176" s="2" t="s">
        <v>300</v>
      </c>
      <c r="K176" s="3" t="s">
        <v>118</v>
      </c>
    </row>
    <row r="177" spans="1:11" ht="15" hidden="1" customHeight="1" x14ac:dyDescent="0.2">
      <c r="A177" s="2" t="s">
        <v>10</v>
      </c>
      <c r="B177" s="4" t="s">
        <v>187</v>
      </c>
      <c r="C177" s="11" t="s">
        <v>188</v>
      </c>
      <c r="D177" s="2"/>
      <c r="E177" s="94">
        <v>159484</v>
      </c>
      <c r="F177" s="91">
        <v>0</v>
      </c>
      <c r="G177" s="66">
        <f t="shared" si="2"/>
        <v>159484</v>
      </c>
      <c r="H177" s="2" t="s">
        <v>41</v>
      </c>
      <c r="I177" s="3" t="s">
        <v>176</v>
      </c>
      <c r="J177" s="2" t="s">
        <v>300</v>
      </c>
      <c r="K177" s="3" t="s">
        <v>118</v>
      </c>
    </row>
    <row r="178" spans="1:11" ht="15" hidden="1" customHeight="1" x14ac:dyDescent="0.2">
      <c r="A178" s="2" t="s">
        <v>10</v>
      </c>
      <c r="B178" s="4" t="s">
        <v>187</v>
      </c>
      <c r="C178" s="11" t="s">
        <v>188</v>
      </c>
      <c r="D178" s="2"/>
      <c r="E178" s="94">
        <v>391837</v>
      </c>
      <c r="F178" s="91">
        <v>0</v>
      </c>
      <c r="G178" s="66">
        <f t="shared" si="2"/>
        <v>391837</v>
      </c>
      <c r="H178" s="2" t="s">
        <v>41</v>
      </c>
      <c r="I178" s="3" t="s">
        <v>38</v>
      </c>
      <c r="J178" s="2" t="s">
        <v>300</v>
      </c>
      <c r="K178" s="3" t="s">
        <v>118</v>
      </c>
    </row>
    <row r="179" spans="1:11" ht="15" hidden="1" customHeight="1" x14ac:dyDescent="0.2">
      <c r="A179" s="2" t="s">
        <v>10</v>
      </c>
      <c r="B179" s="4" t="s">
        <v>187</v>
      </c>
      <c r="C179" s="11" t="s">
        <v>188</v>
      </c>
      <c r="D179" s="2"/>
      <c r="E179" s="94">
        <v>424490</v>
      </c>
      <c r="F179" s="91">
        <v>0</v>
      </c>
      <c r="G179" s="66">
        <f t="shared" si="2"/>
        <v>424490</v>
      </c>
      <c r="H179" s="2" t="s">
        <v>41</v>
      </c>
      <c r="I179" s="3" t="s">
        <v>178</v>
      </c>
      <c r="J179" s="2" t="s">
        <v>300</v>
      </c>
      <c r="K179" s="3" t="s">
        <v>118</v>
      </c>
    </row>
    <row r="180" spans="1:11" ht="15" hidden="1" customHeight="1" x14ac:dyDescent="0.2">
      <c r="A180" s="2" t="s">
        <v>10</v>
      </c>
      <c r="B180" s="4" t="s">
        <v>187</v>
      </c>
      <c r="C180" s="11" t="s">
        <v>188</v>
      </c>
      <c r="D180" s="2"/>
      <c r="E180" s="94">
        <v>17832</v>
      </c>
      <c r="F180" s="91">
        <v>0</v>
      </c>
      <c r="G180" s="66">
        <f t="shared" si="2"/>
        <v>17832</v>
      </c>
      <c r="H180" s="2" t="s">
        <v>41</v>
      </c>
      <c r="I180" s="3" t="s">
        <v>178</v>
      </c>
      <c r="J180" s="2" t="s">
        <v>300</v>
      </c>
      <c r="K180" s="3" t="s">
        <v>118</v>
      </c>
    </row>
    <row r="181" spans="1:11" ht="15" hidden="1" customHeight="1" x14ac:dyDescent="0.2">
      <c r="A181" s="2" t="s">
        <v>10</v>
      </c>
      <c r="B181" s="4" t="s">
        <v>187</v>
      </c>
      <c r="C181" s="11" t="s">
        <v>188</v>
      </c>
      <c r="D181" s="2"/>
      <c r="E181" s="94">
        <v>14677</v>
      </c>
      <c r="F181" s="91">
        <v>0</v>
      </c>
      <c r="G181" s="66">
        <f t="shared" si="2"/>
        <v>14677</v>
      </c>
      <c r="H181" s="2" t="s">
        <v>41</v>
      </c>
      <c r="I181" s="3" t="s">
        <v>185</v>
      </c>
      <c r="J181" s="2" t="s">
        <v>300</v>
      </c>
      <c r="K181" s="3" t="s">
        <v>118</v>
      </c>
    </row>
    <row r="182" spans="1:11" ht="15" hidden="1" customHeight="1" x14ac:dyDescent="0.2">
      <c r="A182" s="2" t="s">
        <v>10</v>
      </c>
      <c r="B182" s="4" t="s">
        <v>187</v>
      </c>
      <c r="C182" s="11" t="s">
        <v>188</v>
      </c>
      <c r="D182" s="2"/>
      <c r="E182" s="94">
        <v>35236</v>
      </c>
      <c r="F182" s="91">
        <v>0</v>
      </c>
      <c r="G182" s="66">
        <f t="shared" si="2"/>
        <v>35236</v>
      </c>
      <c r="H182" s="2" t="s">
        <v>41</v>
      </c>
      <c r="I182" s="3" t="s">
        <v>185</v>
      </c>
      <c r="J182" s="2" t="s">
        <v>300</v>
      </c>
      <c r="K182" s="3" t="s">
        <v>118</v>
      </c>
    </row>
    <row r="183" spans="1:11" ht="15" hidden="1" customHeight="1" x14ac:dyDescent="0.2">
      <c r="A183" s="2" t="s">
        <v>10</v>
      </c>
      <c r="B183" s="4" t="s">
        <v>187</v>
      </c>
      <c r="C183" s="11" t="s">
        <v>188</v>
      </c>
      <c r="D183" s="2"/>
      <c r="E183" s="94">
        <v>828032</v>
      </c>
      <c r="F183" s="91">
        <v>0</v>
      </c>
      <c r="G183" s="66">
        <f t="shared" si="2"/>
        <v>828032</v>
      </c>
      <c r="H183" s="2" t="s">
        <v>12</v>
      </c>
      <c r="I183" s="3" t="s">
        <v>45</v>
      </c>
      <c r="J183" s="2" t="s">
        <v>300</v>
      </c>
      <c r="K183" s="3" t="s">
        <v>118</v>
      </c>
    </row>
    <row r="184" spans="1:11" ht="15" hidden="1" customHeight="1" x14ac:dyDescent="0.2">
      <c r="A184" s="2" t="s">
        <v>10</v>
      </c>
      <c r="B184" s="4" t="s">
        <v>187</v>
      </c>
      <c r="C184" s="11" t="s">
        <v>188</v>
      </c>
      <c r="D184" s="2"/>
      <c r="E184" s="94">
        <v>319144</v>
      </c>
      <c r="F184" s="91">
        <v>0</v>
      </c>
      <c r="G184" s="66">
        <f t="shared" si="2"/>
        <v>319144</v>
      </c>
      <c r="H184" s="2" t="s">
        <v>41</v>
      </c>
      <c r="I184" s="3" t="s">
        <v>207</v>
      </c>
      <c r="J184" s="2" t="s">
        <v>300</v>
      </c>
      <c r="K184" s="3" t="s">
        <v>118</v>
      </c>
    </row>
    <row r="185" spans="1:11" ht="15" hidden="1" customHeight="1" x14ac:dyDescent="0.2">
      <c r="A185" s="2" t="s">
        <v>10</v>
      </c>
      <c r="B185" s="4" t="s">
        <v>187</v>
      </c>
      <c r="C185" s="11" t="s">
        <v>188</v>
      </c>
      <c r="D185" s="2"/>
      <c r="E185" s="94">
        <v>90849</v>
      </c>
      <c r="F185" s="91">
        <v>0</v>
      </c>
      <c r="G185" s="66">
        <f t="shared" si="2"/>
        <v>90849</v>
      </c>
      <c r="H185" s="2" t="s">
        <v>41</v>
      </c>
      <c r="I185" s="3" t="s">
        <v>185</v>
      </c>
      <c r="J185" s="2" t="s">
        <v>300</v>
      </c>
      <c r="K185" s="3" t="s">
        <v>118</v>
      </c>
    </row>
    <row r="186" spans="1:11" ht="15" hidden="1" customHeight="1" x14ac:dyDescent="0.2">
      <c r="A186" s="2" t="s">
        <v>10</v>
      </c>
      <c r="B186" s="4" t="s">
        <v>189</v>
      </c>
      <c r="C186" s="11" t="s">
        <v>190</v>
      </c>
      <c r="D186" s="2"/>
      <c r="E186" s="94">
        <v>310753</v>
      </c>
      <c r="F186" s="91">
        <v>0</v>
      </c>
      <c r="G186" s="66">
        <f t="shared" si="2"/>
        <v>310753</v>
      </c>
      <c r="H186" s="2" t="s">
        <v>12</v>
      </c>
      <c r="I186" s="3" t="s">
        <v>45</v>
      </c>
      <c r="J186" s="2" t="s">
        <v>300</v>
      </c>
      <c r="K186" s="3" t="s">
        <v>118</v>
      </c>
    </row>
    <row r="187" spans="1:11" ht="15" hidden="1" customHeight="1" x14ac:dyDescent="0.2">
      <c r="A187" s="2" t="s">
        <v>10</v>
      </c>
      <c r="B187" s="4" t="s">
        <v>189</v>
      </c>
      <c r="C187" s="11" t="s">
        <v>190</v>
      </c>
      <c r="D187" s="2"/>
      <c r="E187" s="94">
        <v>393013</v>
      </c>
      <c r="F187" s="91">
        <v>0</v>
      </c>
      <c r="G187" s="66">
        <f t="shared" si="2"/>
        <v>393013</v>
      </c>
      <c r="H187" s="2" t="s">
        <v>41</v>
      </c>
      <c r="I187" s="3" t="s">
        <v>176</v>
      </c>
      <c r="J187" s="2" t="s">
        <v>300</v>
      </c>
      <c r="K187" s="3" t="s">
        <v>118</v>
      </c>
    </row>
    <row r="188" spans="1:11" ht="15" hidden="1" customHeight="1" x14ac:dyDescent="0.2">
      <c r="A188" s="2" t="s">
        <v>10</v>
      </c>
      <c r="B188" s="4" t="s">
        <v>189</v>
      </c>
      <c r="C188" s="11" t="s">
        <v>190</v>
      </c>
      <c r="D188" s="2"/>
      <c r="E188" s="94">
        <v>925732</v>
      </c>
      <c r="F188" s="91">
        <v>0</v>
      </c>
      <c r="G188" s="66">
        <f t="shared" si="2"/>
        <v>925732</v>
      </c>
      <c r="H188" s="2" t="s">
        <v>41</v>
      </c>
      <c r="I188" s="3" t="s">
        <v>38</v>
      </c>
      <c r="J188" s="2" t="s">
        <v>300</v>
      </c>
      <c r="K188" s="3" t="s">
        <v>118</v>
      </c>
    </row>
    <row r="189" spans="1:11" ht="15" hidden="1" customHeight="1" x14ac:dyDescent="0.2">
      <c r="A189" s="2" t="s">
        <v>10</v>
      </c>
      <c r="B189" s="4" t="s">
        <v>189</v>
      </c>
      <c r="C189" s="11" t="s">
        <v>190</v>
      </c>
      <c r="D189" s="2"/>
      <c r="E189" s="94">
        <v>925732</v>
      </c>
      <c r="F189" s="91">
        <v>0</v>
      </c>
      <c r="G189" s="66">
        <f t="shared" si="2"/>
        <v>925732</v>
      </c>
      <c r="H189" s="2" t="s">
        <v>41</v>
      </c>
      <c r="I189" s="3" t="s">
        <v>178</v>
      </c>
      <c r="J189" s="2" t="s">
        <v>300</v>
      </c>
      <c r="K189" s="3" t="s">
        <v>118</v>
      </c>
    </row>
    <row r="190" spans="1:11" ht="15" hidden="1" customHeight="1" x14ac:dyDescent="0.2">
      <c r="A190" s="2" t="s">
        <v>10</v>
      </c>
      <c r="B190" s="4" t="s">
        <v>189</v>
      </c>
      <c r="C190" s="11" t="s">
        <v>190</v>
      </c>
      <c r="D190" s="2"/>
      <c r="E190" s="94">
        <v>1467180</v>
      </c>
      <c r="F190" s="91">
        <v>0</v>
      </c>
      <c r="G190" s="66">
        <f t="shared" si="2"/>
        <v>1467180</v>
      </c>
      <c r="H190" s="2" t="s">
        <v>12</v>
      </c>
      <c r="I190" s="3" t="s">
        <v>45</v>
      </c>
      <c r="J190" s="2" t="s">
        <v>300</v>
      </c>
      <c r="K190" s="3" t="s">
        <v>118</v>
      </c>
    </row>
    <row r="191" spans="1:11" ht="15" hidden="1" customHeight="1" x14ac:dyDescent="0.2">
      <c r="A191" s="2" t="s">
        <v>10</v>
      </c>
      <c r="B191" s="4" t="s">
        <v>189</v>
      </c>
      <c r="C191" s="11" t="s">
        <v>190</v>
      </c>
      <c r="D191" s="2"/>
      <c r="E191" s="94">
        <v>1292610</v>
      </c>
      <c r="F191" s="91">
        <v>0</v>
      </c>
      <c r="G191" s="66">
        <f t="shared" si="2"/>
        <v>1292610</v>
      </c>
      <c r="H191" s="2" t="s">
        <v>41</v>
      </c>
      <c r="I191" s="3" t="s">
        <v>207</v>
      </c>
      <c r="J191" s="2" t="s">
        <v>300</v>
      </c>
      <c r="K191" s="3" t="s">
        <v>118</v>
      </c>
    </row>
    <row r="192" spans="1:11" ht="15" hidden="1" customHeight="1" x14ac:dyDescent="0.2">
      <c r="A192" s="2" t="s">
        <v>10</v>
      </c>
      <c r="B192" s="4" t="s">
        <v>189</v>
      </c>
      <c r="C192" s="11" t="s">
        <v>190</v>
      </c>
      <c r="D192" s="2"/>
      <c r="E192" s="94">
        <v>177573</v>
      </c>
      <c r="F192" s="91">
        <v>0</v>
      </c>
      <c r="G192" s="66">
        <f t="shared" si="2"/>
        <v>177573</v>
      </c>
      <c r="H192" s="2" t="s">
        <v>41</v>
      </c>
      <c r="I192" s="3" t="s">
        <v>185</v>
      </c>
      <c r="J192" s="2" t="s">
        <v>300</v>
      </c>
      <c r="K192" s="3" t="s">
        <v>118</v>
      </c>
    </row>
    <row r="193" spans="1:11" ht="15" hidden="1" customHeight="1" x14ac:dyDescent="0.2">
      <c r="A193" s="2" t="s">
        <v>10</v>
      </c>
      <c r="B193" s="4" t="s">
        <v>202</v>
      </c>
      <c r="C193" s="11" t="s">
        <v>203</v>
      </c>
      <c r="D193" s="2"/>
      <c r="E193" s="94">
        <v>219700</v>
      </c>
      <c r="F193" s="91">
        <v>0</v>
      </c>
      <c r="G193" s="66">
        <f t="shared" si="2"/>
        <v>219700</v>
      </c>
      <c r="H193" s="2" t="s">
        <v>12</v>
      </c>
      <c r="I193" s="3" t="s">
        <v>45</v>
      </c>
      <c r="J193" s="2" t="s">
        <v>300</v>
      </c>
      <c r="K193" s="3" t="s">
        <v>118</v>
      </c>
    </row>
    <row r="194" spans="1:11" ht="15" hidden="1" customHeight="1" x14ac:dyDescent="0.2">
      <c r="A194" s="2" t="s">
        <v>10</v>
      </c>
      <c r="B194" s="4" t="s">
        <v>202</v>
      </c>
      <c r="C194" s="11" t="s">
        <v>203</v>
      </c>
      <c r="D194" s="2"/>
      <c r="E194" s="94">
        <v>219700</v>
      </c>
      <c r="F194" s="91">
        <v>0</v>
      </c>
      <c r="G194" s="66">
        <f t="shared" si="2"/>
        <v>219700</v>
      </c>
      <c r="H194" s="2" t="s">
        <v>41</v>
      </c>
      <c r="I194" s="3" t="s">
        <v>207</v>
      </c>
      <c r="J194" s="2" t="s">
        <v>300</v>
      </c>
      <c r="K194" s="3" t="s">
        <v>118</v>
      </c>
    </row>
    <row r="195" spans="1:11" ht="15" hidden="1" customHeight="1" x14ac:dyDescent="0.2">
      <c r="A195" s="2" t="s">
        <v>10</v>
      </c>
      <c r="B195" s="4" t="s">
        <v>191</v>
      </c>
      <c r="C195" s="11" t="s">
        <v>192</v>
      </c>
      <c r="D195" s="2"/>
      <c r="E195" s="94">
        <v>99709</v>
      </c>
      <c r="F195" s="91">
        <v>0</v>
      </c>
      <c r="G195" s="66">
        <f t="shared" si="2"/>
        <v>99709</v>
      </c>
      <c r="H195" s="2" t="s">
        <v>12</v>
      </c>
      <c r="I195" s="3" t="s">
        <v>45</v>
      </c>
      <c r="J195" s="2" t="s">
        <v>300</v>
      </c>
      <c r="K195" s="3" t="s">
        <v>118</v>
      </c>
    </row>
    <row r="196" spans="1:11" ht="15" hidden="1" customHeight="1" x14ac:dyDescent="0.2">
      <c r="A196" s="2" t="s">
        <v>10</v>
      </c>
      <c r="B196" s="4" t="s">
        <v>191</v>
      </c>
      <c r="C196" s="11" t="s">
        <v>192</v>
      </c>
      <c r="D196" s="2"/>
      <c r="E196" s="94">
        <v>128168</v>
      </c>
      <c r="F196" s="91">
        <v>0</v>
      </c>
      <c r="G196" s="66">
        <f t="shared" si="2"/>
        <v>128168</v>
      </c>
      <c r="H196" s="2" t="s">
        <v>41</v>
      </c>
      <c r="I196" s="3" t="s">
        <v>176</v>
      </c>
      <c r="J196" s="2" t="s">
        <v>300</v>
      </c>
      <c r="K196" s="3" t="s">
        <v>118</v>
      </c>
    </row>
    <row r="197" spans="1:11" ht="15" hidden="1" customHeight="1" x14ac:dyDescent="0.2">
      <c r="A197" s="2" t="s">
        <v>10</v>
      </c>
      <c r="B197" s="4" t="s">
        <v>191</v>
      </c>
      <c r="C197" s="11" t="s">
        <v>192</v>
      </c>
      <c r="D197" s="2"/>
      <c r="E197" s="94">
        <v>301673</v>
      </c>
      <c r="F197" s="91">
        <v>0</v>
      </c>
      <c r="G197" s="66">
        <f t="shared" si="2"/>
        <v>301673</v>
      </c>
      <c r="H197" s="2" t="s">
        <v>41</v>
      </c>
      <c r="I197" s="3" t="s">
        <v>38</v>
      </c>
      <c r="J197" s="2" t="s">
        <v>300</v>
      </c>
      <c r="K197" s="3" t="s">
        <v>118</v>
      </c>
    </row>
    <row r="198" spans="1:11" ht="15" hidden="1" customHeight="1" x14ac:dyDescent="0.2">
      <c r="A198" s="2" t="s">
        <v>10</v>
      </c>
      <c r="B198" s="4" t="s">
        <v>191</v>
      </c>
      <c r="C198" s="11" t="s">
        <v>192</v>
      </c>
      <c r="D198" s="2"/>
      <c r="E198" s="94">
        <v>304955</v>
      </c>
      <c r="F198" s="91">
        <v>0</v>
      </c>
      <c r="G198" s="66">
        <f t="shared" si="2"/>
        <v>304955</v>
      </c>
      <c r="H198" s="2" t="s">
        <v>41</v>
      </c>
      <c r="I198" s="3" t="s">
        <v>178</v>
      </c>
      <c r="J198" s="2" t="s">
        <v>300</v>
      </c>
      <c r="K198" s="3" t="s">
        <v>118</v>
      </c>
    </row>
    <row r="199" spans="1:11" ht="15" hidden="1" customHeight="1" x14ac:dyDescent="0.2">
      <c r="A199" s="2" t="s">
        <v>10</v>
      </c>
      <c r="B199" s="4" t="s">
        <v>191</v>
      </c>
      <c r="C199" s="11" t="s">
        <v>192</v>
      </c>
      <c r="D199" s="2"/>
      <c r="E199" s="94">
        <v>12601</v>
      </c>
      <c r="F199" s="91">
        <v>0</v>
      </c>
      <c r="G199" s="66">
        <f t="shared" si="2"/>
        <v>12601</v>
      </c>
      <c r="H199" s="2" t="s">
        <v>41</v>
      </c>
      <c r="I199" s="3" t="s">
        <v>178</v>
      </c>
      <c r="J199" s="2" t="s">
        <v>300</v>
      </c>
      <c r="K199" s="3" t="s">
        <v>118</v>
      </c>
    </row>
    <row r="200" spans="1:11" ht="15" hidden="1" customHeight="1" x14ac:dyDescent="0.2">
      <c r="A200" s="2" t="s">
        <v>10</v>
      </c>
      <c r="B200" s="4" t="s">
        <v>191</v>
      </c>
      <c r="C200" s="11" t="s">
        <v>192</v>
      </c>
      <c r="D200" s="2"/>
      <c r="E200" s="94">
        <v>12285</v>
      </c>
      <c r="F200" s="91">
        <v>0</v>
      </c>
      <c r="G200" s="66">
        <f t="shared" si="2"/>
        <v>12285</v>
      </c>
      <c r="H200" s="2" t="s">
        <v>41</v>
      </c>
      <c r="I200" s="3" t="s">
        <v>185</v>
      </c>
      <c r="J200" s="2" t="s">
        <v>300</v>
      </c>
      <c r="K200" s="3" t="s">
        <v>118</v>
      </c>
    </row>
    <row r="201" spans="1:11" ht="15" hidden="1" customHeight="1" x14ac:dyDescent="0.2">
      <c r="A201" s="2" t="s">
        <v>10</v>
      </c>
      <c r="B201" s="4" t="s">
        <v>191</v>
      </c>
      <c r="C201" s="11" t="s">
        <v>192</v>
      </c>
      <c r="D201" s="2"/>
      <c r="E201" s="94">
        <v>24899</v>
      </c>
      <c r="F201" s="91">
        <v>0</v>
      </c>
      <c r="G201" s="66">
        <f t="shared" si="2"/>
        <v>24899</v>
      </c>
      <c r="H201" s="2" t="s">
        <v>41</v>
      </c>
      <c r="I201" s="3" t="s">
        <v>185</v>
      </c>
      <c r="J201" s="2" t="s">
        <v>300</v>
      </c>
      <c r="K201" s="3" t="s">
        <v>118</v>
      </c>
    </row>
    <row r="202" spans="1:11" ht="15" hidden="1" customHeight="1" x14ac:dyDescent="0.2">
      <c r="A202" s="2" t="s">
        <v>10</v>
      </c>
      <c r="B202" s="4" t="s">
        <v>191</v>
      </c>
      <c r="C202" s="11" t="s">
        <v>192</v>
      </c>
      <c r="D202" s="2"/>
      <c r="E202" s="94">
        <v>275862</v>
      </c>
      <c r="F202" s="91">
        <v>0</v>
      </c>
      <c r="G202" s="66">
        <f t="shared" si="2"/>
        <v>275862</v>
      </c>
      <c r="H202" s="2" t="s">
        <v>12</v>
      </c>
      <c r="I202" s="3" t="s">
        <v>45</v>
      </c>
      <c r="J202" s="2" t="s">
        <v>300</v>
      </c>
      <c r="K202" s="3" t="s">
        <v>118</v>
      </c>
    </row>
    <row r="203" spans="1:11" ht="15" hidden="1" customHeight="1" x14ac:dyDescent="0.2">
      <c r="A203" s="2" t="s">
        <v>10</v>
      </c>
      <c r="B203" s="4" t="s">
        <v>191</v>
      </c>
      <c r="C203" s="11" t="s">
        <v>192</v>
      </c>
      <c r="D203" s="2"/>
      <c r="E203" s="94">
        <v>222587</v>
      </c>
      <c r="F203" s="91">
        <v>0</v>
      </c>
      <c r="G203" s="66">
        <f t="shared" ref="G203:G266" si="3">+E203-F203</f>
        <v>222587</v>
      </c>
      <c r="H203" s="2" t="s">
        <v>41</v>
      </c>
      <c r="I203" s="3" t="s">
        <v>207</v>
      </c>
      <c r="J203" s="2" t="s">
        <v>300</v>
      </c>
      <c r="K203" s="3" t="s">
        <v>118</v>
      </c>
    </row>
    <row r="204" spans="1:11" ht="15" hidden="1" customHeight="1" x14ac:dyDescent="0.2">
      <c r="A204" s="2" t="s">
        <v>10</v>
      </c>
      <c r="B204" s="4" t="s">
        <v>191</v>
      </c>
      <c r="C204" s="11" t="s">
        <v>192</v>
      </c>
      <c r="D204" s="2"/>
      <c r="E204" s="94">
        <v>59173</v>
      </c>
      <c r="F204" s="91">
        <v>0</v>
      </c>
      <c r="G204" s="66">
        <f t="shared" si="3"/>
        <v>59173</v>
      </c>
      <c r="H204" s="2" t="s">
        <v>41</v>
      </c>
      <c r="I204" s="3" t="s">
        <v>185</v>
      </c>
      <c r="J204" s="2" t="s">
        <v>300</v>
      </c>
      <c r="K204" s="3" t="s">
        <v>118</v>
      </c>
    </row>
    <row r="205" spans="1:11" ht="15" hidden="1" customHeight="1" x14ac:dyDescent="0.2">
      <c r="A205" s="2" t="s">
        <v>10</v>
      </c>
      <c r="B205" s="4" t="s">
        <v>191</v>
      </c>
      <c r="C205" s="11" t="s">
        <v>241</v>
      </c>
      <c r="D205" s="2"/>
      <c r="E205" s="94">
        <v>68732</v>
      </c>
      <c r="F205" s="91">
        <v>0</v>
      </c>
      <c r="G205" s="66">
        <f t="shared" si="3"/>
        <v>68732</v>
      </c>
      <c r="H205" s="2" t="s">
        <v>12</v>
      </c>
      <c r="I205" s="3" t="s">
        <v>13</v>
      </c>
      <c r="J205" s="2" t="s">
        <v>300</v>
      </c>
      <c r="K205" s="3" t="s">
        <v>118</v>
      </c>
    </row>
    <row r="206" spans="1:11" ht="15" hidden="1" customHeight="1" x14ac:dyDescent="0.2">
      <c r="A206" s="2" t="s">
        <v>10</v>
      </c>
      <c r="B206" s="4" t="s">
        <v>191</v>
      </c>
      <c r="C206" s="11" t="s">
        <v>241</v>
      </c>
      <c r="D206" s="2"/>
      <c r="E206" s="94">
        <v>640441</v>
      </c>
      <c r="F206" s="91">
        <v>0</v>
      </c>
      <c r="G206" s="66">
        <f t="shared" si="3"/>
        <v>640441</v>
      </c>
      <c r="H206" s="2" t="s">
        <v>12</v>
      </c>
      <c r="I206" s="3" t="s">
        <v>45</v>
      </c>
      <c r="J206" s="2" t="s">
        <v>300</v>
      </c>
      <c r="K206" s="3" t="s">
        <v>118</v>
      </c>
    </row>
    <row r="207" spans="1:11" ht="15" hidden="1" customHeight="1" x14ac:dyDescent="0.2">
      <c r="A207" s="2" t="s">
        <v>10</v>
      </c>
      <c r="B207" s="4" t="s">
        <v>191</v>
      </c>
      <c r="C207" s="11" t="s">
        <v>241</v>
      </c>
      <c r="D207" s="2"/>
      <c r="E207" s="94">
        <v>369552</v>
      </c>
      <c r="F207" s="91">
        <v>0</v>
      </c>
      <c r="G207" s="66">
        <f t="shared" si="3"/>
        <v>369552</v>
      </c>
      <c r="H207" s="2" t="s">
        <v>12</v>
      </c>
      <c r="I207" s="3" t="s">
        <v>209</v>
      </c>
      <c r="J207" s="2" t="s">
        <v>300</v>
      </c>
      <c r="K207" s="3" t="s">
        <v>118</v>
      </c>
    </row>
    <row r="208" spans="1:11" ht="15" hidden="1" customHeight="1" x14ac:dyDescent="0.2">
      <c r="A208" s="2" t="s">
        <v>10</v>
      </c>
      <c r="B208" s="4" t="s">
        <v>191</v>
      </c>
      <c r="C208" s="11" t="s">
        <v>241</v>
      </c>
      <c r="D208" s="2"/>
      <c r="E208" s="94">
        <v>321021</v>
      </c>
      <c r="F208" s="91">
        <v>0</v>
      </c>
      <c r="G208" s="66">
        <f t="shared" si="3"/>
        <v>321021</v>
      </c>
      <c r="H208" s="2" t="s">
        <v>41</v>
      </c>
      <c r="I208" s="3" t="s">
        <v>185</v>
      </c>
      <c r="J208" s="2" t="s">
        <v>300</v>
      </c>
      <c r="K208" s="3" t="s">
        <v>118</v>
      </c>
    </row>
    <row r="209" spans="1:11" ht="15" hidden="1" customHeight="1" x14ac:dyDescent="0.2">
      <c r="A209" s="2" t="s">
        <v>10</v>
      </c>
      <c r="B209" s="4" t="s">
        <v>191</v>
      </c>
      <c r="C209" s="11" t="s">
        <v>241</v>
      </c>
      <c r="D209" s="2"/>
      <c r="E209" s="94">
        <v>34390</v>
      </c>
      <c r="F209" s="91">
        <v>0</v>
      </c>
      <c r="G209" s="66">
        <f t="shared" si="3"/>
        <v>34390</v>
      </c>
      <c r="H209" s="2" t="s">
        <v>41</v>
      </c>
      <c r="I209" s="3" t="s">
        <v>226</v>
      </c>
      <c r="J209" s="2" t="s">
        <v>300</v>
      </c>
      <c r="K209" s="3" t="s">
        <v>118</v>
      </c>
    </row>
    <row r="210" spans="1:11" ht="15" hidden="1" customHeight="1" x14ac:dyDescent="0.2">
      <c r="A210" s="2" t="s">
        <v>10</v>
      </c>
      <c r="B210" s="4" t="s">
        <v>191</v>
      </c>
      <c r="C210" s="11" t="s">
        <v>241</v>
      </c>
      <c r="D210" s="2"/>
      <c r="E210" s="94">
        <v>50978</v>
      </c>
      <c r="F210" s="91">
        <v>0</v>
      </c>
      <c r="G210" s="66">
        <f t="shared" si="3"/>
        <v>50978</v>
      </c>
      <c r="H210" s="2" t="s">
        <v>41</v>
      </c>
      <c r="I210" s="3" t="s">
        <v>227</v>
      </c>
      <c r="J210" s="2" t="s">
        <v>300</v>
      </c>
      <c r="K210" s="3" t="s">
        <v>118</v>
      </c>
    </row>
    <row r="211" spans="1:11" ht="15" hidden="1" customHeight="1" x14ac:dyDescent="0.2">
      <c r="A211" s="2" t="s">
        <v>10</v>
      </c>
      <c r="B211" s="4" t="s">
        <v>191</v>
      </c>
      <c r="C211" s="11" t="s">
        <v>241</v>
      </c>
      <c r="D211" s="2"/>
      <c r="E211" s="94">
        <v>54581</v>
      </c>
      <c r="F211" s="91">
        <v>0</v>
      </c>
      <c r="G211" s="66">
        <f t="shared" si="3"/>
        <v>54581</v>
      </c>
      <c r="H211" s="2" t="s">
        <v>41</v>
      </c>
      <c r="I211" s="3" t="s">
        <v>71</v>
      </c>
      <c r="J211" s="2" t="s">
        <v>300</v>
      </c>
      <c r="K211" s="3" t="s">
        <v>118</v>
      </c>
    </row>
    <row r="212" spans="1:11" ht="15" hidden="1" customHeight="1" x14ac:dyDescent="0.2">
      <c r="A212" s="2" t="s">
        <v>10</v>
      </c>
      <c r="B212" s="4" t="s">
        <v>191</v>
      </c>
      <c r="C212" s="11" t="s">
        <v>241</v>
      </c>
      <c r="D212" s="2"/>
      <c r="E212" s="94">
        <v>76241</v>
      </c>
      <c r="F212" s="91">
        <v>0</v>
      </c>
      <c r="G212" s="66">
        <f t="shared" si="3"/>
        <v>76241</v>
      </c>
      <c r="H212" s="2" t="s">
        <v>41</v>
      </c>
      <c r="I212" s="3" t="s">
        <v>176</v>
      </c>
      <c r="J212" s="2" t="s">
        <v>300</v>
      </c>
      <c r="K212" s="3" t="s">
        <v>118</v>
      </c>
    </row>
    <row r="213" spans="1:11" ht="15" hidden="1" customHeight="1" x14ac:dyDescent="0.2">
      <c r="A213" s="2" t="s">
        <v>10</v>
      </c>
      <c r="B213" s="4" t="s">
        <v>191</v>
      </c>
      <c r="C213" s="11" t="s">
        <v>241</v>
      </c>
      <c r="D213" s="2"/>
      <c r="E213" s="94">
        <v>102979</v>
      </c>
      <c r="F213" s="91">
        <v>0</v>
      </c>
      <c r="G213" s="66">
        <f t="shared" si="3"/>
        <v>102979</v>
      </c>
      <c r="H213" s="2" t="s">
        <v>41</v>
      </c>
      <c r="I213" s="3" t="s">
        <v>175</v>
      </c>
      <c r="J213" s="2" t="s">
        <v>300</v>
      </c>
      <c r="K213" s="3" t="s">
        <v>118</v>
      </c>
    </row>
    <row r="214" spans="1:11" ht="15" hidden="1" customHeight="1" x14ac:dyDescent="0.2">
      <c r="A214" s="2" t="s">
        <v>10</v>
      </c>
      <c r="B214" s="4" t="s">
        <v>191</v>
      </c>
      <c r="C214" s="11" t="s">
        <v>241</v>
      </c>
      <c r="D214" s="2"/>
      <c r="E214" s="94">
        <v>127837</v>
      </c>
      <c r="F214" s="91">
        <v>0</v>
      </c>
      <c r="G214" s="66">
        <f t="shared" si="3"/>
        <v>127837</v>
      </c>
      <c r="H214" s="2" t="s">
        <v>41</v>
      </c>
      <c r="I214" s="3" t="s">
        <v>38</v>
      </c>
      <c r="J214" s="2" t="s">
        <v>300</v>
      </c>
      <c r="K214" s="3" t="s">
        <v>118</v>
      </c>
    </row>
    <row r="215" spans="1:11" ht="15" hidden="1" customHeight="1" x14ac:dyDescent="0.2">
      <c r="A215" s="2" t="s">
        <v>10</v>
      </c>
      <c r="B215" s="4" t="s">
        <v>191</v>
      </c>
      <c r="C215" s="11" t="s">
        <v>241</v>
      </c>
      <c r="D215" s="2"/>
      <c r="E215" s="94">
        <v>55212</v>
      </c>
      <c r="F215" s="91">
        <v>0</v>
      </c>
      <c r="G215" s="66">
        <f t="shared" si="3"/>
        <v>55212</v>
      </c>
      <c r="H215" s="2" t="s">
        <v>41</v>
      </c>
      <c r="I215" s="3" t="s">
        <v>47</v>
      </c>
      <c r="J215" s="2" t="s">
        <v>300</v>
      </c>
      <c r="K215" s="3" t="s">
        <v>118</v>
      </c>
    </row>
    <row r="216" spans="1:11" ht="15" hidden="1" customHeight="1" x14ac:dyDescent="0.2">
      <c r="A216" s="2" t="s">
        <v>10</v>
      </c>
      <c r="B216" s="4" t="s">
        <v>191</v>
      </c>
      <c r="C216" s="11" t="s">
        <v>241</v>
      </c>
      <c r="D216" s="2"/>
      <c r="E216" s="94">
        <v>77906</v>
      </c>
      <c r="F216" s="91">
        <v>0</v>
      </c>
      <c r="G216" s="66">
        <f t="shared" si="3"/>
        <v>77906</v>
      </c>
      <c r="H216" s="2" t="s">
        <v>41</v>
      </c>
      <c r="I216" s="3" t="s">
        <v>178</v>
      </c>
      <c r="J216" s="2" t="s">
        <v>300</v>
      </c>
      <c r="K216" s="3" t="s">
        <v>118</v>
      </c>
    </row>
    <row r="217" spans="1:11" ht="15" hidden="1" customHeight="1" x14ac:dyDescent="0.2">
      <c r="A217" s="2" t="s">
        <v>10</v>
      </c>
      <c r="B217" s="4" t="s">
        <v>186</v>
      </c>
      <c r="C217" s="11" t="s">
        <v>193</v>
      </c>
      <c r="D217" s="2"/>
      <c r="E217" s="94">
        <v>5390</v>
      </c>
      <c r="F217" s="91">
        <v>0</v>
      </c>
      <c r="G217" s="66">
        <f t="shared" si="3"/>
        <v>5390</v>
      </c>
      <c r="H217" s="2" t="s">
        <v>12</v>
      </c>
      <c r="I217" s="3" t="s">
        <v>45</v>
      </c>
      <c r="J217" s="2" t="s">
        <v>300</v>
      </c>
      <c r="K217" s="3" t="s">
        <v>118</v>
      </c>
    </row>
    <row r="218" spans="1:11" ht="15" hidden="1" customHeight="1" x14ac:dyDescent="0.2">
      <c r="A218" s="2" t="s">
        <v>10</v>
      </c>
      <c r="B218" s="4" t="s">
        <v>186</v>
      </c>
      <c r="C218" s="11" t="s">
        <v>193</v>
      </c>
      <c r="D218" s="2"/>
      <c r="E218" s="94">
        <v>6928</v>
      </c>
      <c r="F218" s="91">
        <v>0</v>
      </c>
      <c r="G218" s="66">
        <f t="shared" si="3"/>
        <v>6928</v>
      </c>
      <c r="H218" s="2" t="s">
        <v>41</v>
      </c>
      <c r="I218" s="3" t="s">
        <v>176</v>
      </c>
      <c r="J218" s="2" t="s">
        <v>300</v>
      </c>
      <c r="K218" s="3" t="s">
        <v>118</v>
      </c>
    </row>
    <row r="219" spans="1:11" ht="15" hidden="1" customHeight="1" x14ac:dyDescent="0.2">
      <c r="A219" s="2" t="s">
        <v>10</v>
      </c>
      <c r="B219" s="4" t="s">
        <v>186</v>
      </c>
      <c r="C219" s="11" t="s">
        <v>193</v>
      </c>
      <c r="D219" s="2"/>
      <c r="E219" s="94">
        <v>16307</v>
      </c>
      <c r="F219" s="91">
        <v>0</v>
      </c>
      <c r="G219" s="66">
        <f t="shared" si="3"/>
        <v>16307</v>
      </c>
      <c r="H219" s="2" t="s">
        <v>41</v>
      </c>
      <c r="I219" s="3" t="s">
        <v>38</v>
      </c>
      <c r="J219" s="2" t="s">
        <v>300</v>
      </c>
      <c r="K219" s="3" t="s">
        <v>118</v>
      </c>
    </row>
    <row r="220" spans="1:11" ht="15" hidden="1" customHeight="1" x14ac:dyDescent="0.2">
      <c r="A220" s="2" t="s">
        <v>10</v>
      </c>
      <c r="B220" s="4" t="s">
        <v>186</v>
      </c>
      <c r="C220" s="11" t="s">
        <v>193</v>
      </c>
      <c r="D220" s="2"/>
      <c r="E220" s="94">
        <v>16484</v>
      </c>
      <c r="F220" s="91">
        <v>0</v>
      </c>
      <c r="G220" s="66">
        <f t="shared" si="3"/>
        <v>16484</v>
      </c>
      <c r="H220" s="2" t="s">
        <v>41</v>
      </c>
      <c r="I220" s="3" t="s">
        <v>178</v>
      </c>
      <c r="J220" s="2" t="s">
        <v>300</v>
      </c>
      <c r="K220" s="3" t="s">
        <v>118</v>
      </c>
    </row>
    <row r="221" spans="1:11" ht="15" hidden="1" customHeight="1" x14ac:dyDescent="0.2">
      <c r="A221" s="2" t="s">
        <v>10</v>
      </c>
      <c r="B221" s="4" t="s">
        <v>186</v>
      </c>
      <c r="C221" s="11" t="s">
        <v>193</v>
      </c>
      <c r="D221" s="2"/>
      <c r="E221" s="94">
        <v>681</v>
      </c>
      <c r="F221" s="91">
        <v>0</v>
      </c>
      <c r="G221" s="66">
        <f t="shared" si="3"/>
        <v>681</v>
      </c>
      <c r="H221" s="2" t="s">
        <v>41</v>
      </c>
      <c r="I221" s="3" t="s">
        <v>178</v>
      </c>
      <c r="J221" s="2" t="s">
        <v>300</v>
      </c>
      <c r="K221" s="3" t="s">
        <v>118</v>
      </c>
    </row>
    <row r="222" spans="1:11" ht="15" hidden="1" customHeight="1" x14ac:dyDescent="0.2">
      <c r="A222" s="2" t="s">
        <v>10</v>
      </c>
      <c r="B222" s="4" t="s">
        <v>186</v>
      </c>
      <c r="C222" s="11" t="s">
        <v>193</v>
      </c>
      <c r="D222" s="2"/>
      <c r="E222" s="94">
        <v>664</v>
      </c>
      <c r="F222" s="91">
        <v>0</v>
      </c>
      <c r="G222" s="66">
        <f t="shared" si="3"/>
        <v>664</v>
      </c>
      <c r="H222" s="2" t="s">
        <v>41</v>
      </c>
      <c r="I222" s="3" t="s">
        <v>185</v>
      </c>
      <c r="J222" s="2" t="s">
        <v>300</v>
      </c>
      <c r="K222" s="3" t="s">
        <v>118</v>
      </c>
    </row>
    <row r="223" spans="1:11" ht="15" hidden="1" customHeight="1" x14ac:dyDescent="0.2">
      <c r="A223" s="2" t="s">
        <v>10</v>
      </c>
      <c r="B223" s="4" t="s">
        <v>186</v>
      </c>
      <c r="C223" s="11" t="s">
        <v>193</v>
      </c>
      <c r="D223" s="2"/>
      <c r="E223" s="94">
        <v>1346</v>
      </c>
      <c r="F223" s="91">
        <v>0</v>
      </c>
      <c r="G223" s="66">
        <f t="shared" si="3"/>
        <v>1346</v>
      </c>
      <c r="H223" s="2" t="s">
        <v>41</v>
      </c>
      <c r="I223" s="3" t="s">
        <v>185</v>
      </c>
      <c r="J223" s="2" t="s">
        <v>300</v>
      </c>
      <c r="K223" s="3" t="s">
        <v>118</v>
      </c>
    </row>
    <row r="224" spans="1:11" ht="15" hidden="1" customHeight="1" x14ac:dyDescent="0.2">
      <c r="A224" s="2" t="s">
        <v>10</v>
      </c>
      <c r="B224" s="4" t="s">
        <v>186</v>
      </c>
      <c r="C224" s="11" t="s">
        <v>193</v>
      </c>
      <c r="D224" s="2"/>
      <c r="E224" s="94">
        <v>28035</v>
      </c>
      <c r="F224" s="91">
        <v>0</v>
      </c>
      <c r="G224" s="66">
        <f t="shared" si="3"/>
        <v>28035</v>
      </c>
      <c r="H224" s="2" t="s">
        <v>12</v>
      </c>
      <c r="I224" s="3" t="s">
        <v>45</v>
      </c>
      <c r="J224" s="2" t="s">
        <v>300</v>
      </c>
      <c r="K224" s="3" t="s">
        <v>118</v>
      </c>
    </row>
    <row r="225" spans="1:11" ht="15" hidden="1" customHeight="1" x14ac:dyDescent="0.2">
      <c r="A225" s="2" t="s">
        <v>10</v>
      </c>
      <c r="B225" s="4" t="s">
        <v>186</v>
      </c>
      <c r="C225" s="11" t="s">
        <v>193</v>
      </c>
      <c r="D225" s="2"/>
      <c r="E225" s="94">
        <v>22620</v>
      </c>
      <c r="F225" s="91">
        <v>0</v>
      </c>
      <c r="G225" s="66">
        <f t="shared" si="3"/>
        <v>22620</v>
      </c>
      <c r="H225" s="2" t="s">
        <v>41</v>
      </c>
      <c r="I225" s="3" t="s">
        <v>207</v>
      </c>
      <c r="J225" s="2" t="s">
        <v>300</v>
      </c>
      <c r="K225" s="3" t="s">
        <v>118</v>
      </c>
    </row>
    <row r="226" spans="1:11" ht="15" hidden="1" customHeight="1" x14ac:dyDescent="0.2">
      <c r="A226" s="2" t="s">
        <v>10</v>
      </c>
      <c r="B226" s="4" t="s">
        <v>186</v>
      </c>
      <c r="C226" s="11" t="s">
        <v>193</v>
      </c>
      <c r="D226" s="2"/>
      <c r="E226" s="94">
        <v>3199</v>
      </c>
      <c r="F226" s="91">
        <v>0</v>
      </c>
      <c r="G226" s="66">
        <f t="shared" si="3"/>
        <v>3199</v>
      </c>
      <c r="H226" s="2" t="s">
        <v>41</v>
      </c>
      <c r="I226" s="3" t="s">
        <v>185</v>
      </c>
      <c r="J226" s="2" t="s">
        <v>300</v>
      </c>
      <c r="K226" s="3" t="s">
        <v>118</v>
      </c>
    </row>
    <row r="227" spans="1:11" ht="15" hidden="1" customHeight="1" x14ac:dyDescent="0.2">
      <c r="A227" s="2" t="s">
        <v>10</v>
      </c>
      <c r="B227" s="4" t="s">
        <v>186</v>
      </c>
      <c r="C227" s="11" t="s">
        <v>247</v>
      </c>
      <c r="D227" s="2"/>
      <c r="E227" s="94">
        <v>3715</v>
      </c>
      <c r="F227" s="91">
        <v>0</v>
      </c>
      <c r="G227" s="66">
        <f t="shared" si="3"/>
        <v>3715</v>
      </c>
      <c r="H227" s="2" t="s">
        <v>12</v>
      </c>
      <c r="I227" s="3" t="s">
        <v>13</v>
      </c>
      <c r="J227" s="2" t="s">
        <v>300</v>
      </c>
      <c r="K227" s="3" t="s">
        <v>118</v>
      </c>
    </row>
    <row r="228" spans="1:11" ht="15" hidden="1" customHeight="1" x14ac:dyDescent="0.2">
      <c r="A228" s="2" t="s">
        <v>10</v>
      </c>
      <c r="B228" s="4" t="s">
        <v>186</v>
      </c>
      <c r="C228" s="11" t="s">
        <v>247</v>
      </c>
      <c r="D228" s="2"/>
      <c r="E228" s="94">
        <v>34618</v>
      </c>
      <c r="F228" s="91">
        <v>0</v>
      </c>
      <c r="G228" s="66">
        <f t="shared" si="3"/>
        <v>34618</v>
      </c>
      <c r="H228" s="2" t="s">
        <v>12</v>
      </c>
      <c r="I228" s="3" t="s">
        <v>45</v>
      </c>
      <c r="J228" s="2" t="s">
        <v>300</v>
      </c>
      <c r="K228" s="3" t="s">
        <v>118</v>
      </c>
    </row>
    <row r="229" spans="1:11" ht="15" hidden="1" customHeight="1" x14ac:dyDescent="0.2">
      <c r="A229" s="2" t="s">
        <v>10</v>
      </c>
      <c r="B229" s="4" t="s">
        <v>186</v>
      </c>
      <c r="C229" s="11" t="s">
        <v>247</v>
      </c>
      <c r="D229" s="2"/>
      <c r="E229" s="94">
        <v>19976</v>
      </c>
      <c r="F229" s="91">
        <v>0</v>
      </c>
      <c r="G229" s="66">
        <f t="shared" si="3"/>
        <v>19976</v>
      </c>
      <c r="H229" s="2" t="s">
        <v>12</v>
      </c>
      <c r="I229" s="3" t="s">
        <v>209</v>
      </c>
      <c r="J229" s="2" t="s">
        <v>300</v>
      </c>
      <c r="K229" s="3" t="s">
        <v>118</v>
      </c>
    </row>
    <row r="230" spans="1:11" ht="15" hidden="1" customHeight="1" x14ac:dyDescent="0.2">
      <c r="A230" s="2" t="s">
        <v>10</v>
      </c>
      <c r="B230" s="4" t="s">
        <v>186</v>
      </c>
      <c r="C230" s="11" t="s">
        <v>247</v>
      </c>
      <c r="D230" s="2"/>
      <c r="E230" s="94">
        <v>17352</v>
      </c>
      <c r="F230" s="91">
        <v>0</v>
      </c>
      <c r="G230" s="66">
        <f t="shared" si="3"/>
        <v>17352</v>
      </c>
      <c r="H230" s="2" t="s">
        <v>41</v>
      </c>
      <c r="I230" s="3" t="s">
        <v>185</v>
      </c>
      <c r="J230" s="2" t="s">
        <v>300</v>
      </c>
      <c r="K230" s="3" t="s">
        <v>118</v>
      </c>
    </row>
    <row r="231" spans="1:11" ht="15" hidden="1" customHeight="1" x14ac:dyDescent="0.2">
      <c r="A231" s="2" t="s">
        <v>10</v>
      </c>
      <c r="B231" s="4" t="s">
        <v>186</v>
      </c>
      <c r="C231" s="11" t="s">
        <v>247</v>
      </c>
      <c r="D231" s="2"/>
      <c r="E231" s="94">
        <v>1859</v>
      </c>
      <c r="F231" s="91">
        <v>0</v>
      </c>
      <c r="G231" s="66">
        <f t="shared" si="3"/>
        <v>1859</v>
      </c>
      <c r="H231" s="2" t="s">
        <v>41</v>
      </c>
      <c r="I231" s="3" t="s">
        <v>226</v>
      </c>
      <c r="J231" s="2" t="s">
        <v>300</v>
      </c>
      <c r="K231" s="3" t="s">
        <v>118</v>
      </c>
    </row>
    <row r="232" spans="1:11" ht="15" hidden="1" customHeight="1" x14ac:dyDescent="0.2">
      <c r="A232" s="2" t="s">
        <v>10</v>
      </c>
      <c r="B232" s="4" t="s">
        <v>186</v>
      </c>
      <c r="C232" s="11" t="s">
        <v>247</v>
      </c>
      <c r="D232" s="2"/>
      <c r="E232" s="94">
        <v>2756</v>
      </c>
      <c r="F232" s="91">
        <v>0</v>
      </c>
      <c r="G232" s="66">
        <f t="shared" si="3"/>
        <v>2756</v>
      </c>
      <c r="H232" s="2" t="s">
        <v>41</v>
      </c>
      <c r="I232" s="3" t="s">
        <v>227</v>
      </c>
      <c r="J232" s="2" t="s">
        <v>300</v>
      </c>
      <c r="K232" s="3" t="s">
        <v>118</v>
      </c>
    </row>
    <row r="233" spans="1:11" ht="15" hidden="1" customHeight="1" x14ac:dyDescent="0.2">
      <c r="A233" s="2" t="s">
        <v>10</v>
      </c>
      <c r="B233" s="4" t="s">
        <v>186</v>
      </c>
      <c r="C233" s="11" t="s">
        <v>247</v>
      </c>
      <c r="D233" s="2"/>
      <c r="E233" s="94">
        <v>2950</v>
      </c>
      <c r="F233" s="91">
        <v>0</v>
      </c>
      <c r="G233" s="66">
        <f t="shared" si="3"/>
        <v>2950</v>
      </c>
      <c r="H233" s="2" t="s">
        <v>41</v>
      </c>
      <c r="I233" s="3" t="s">
        <v>71</v>
      </c>
      <c r="J233" s="2" t="s">
        <v>300</v>
      </c>
      <c r="K233" s="3" t="s">
        <v>118</v>
      </c>
    </row>
    <row r="234" spans="1:11" ht="15" hidden="1" customHeight="1" x14ac:dyDescent="0.2">
      <c r="A234" s="2" t="s">
        <v>10</v>
      </c>
      <c r="B234" s="4" t="s">
        <v>186</v>
      </c>
      <c r="C234" s="11" t="s">
        <v>247</v>
      </c>
      <c r="D234" s="2"/>
      <c r="E234" s="94">
        <v>4121</v>
      </c>
      <c r="F234" s="91">
        <v>0</v>
      </c>
      <c r="G234" s="66">
        <f t="shared" si="3"/>
        <v>4121</v>
      </c>
      <c r="H234" s="2" t="s">
        <v>41</v>
      </c>
      <c r="I234" s="3" t="s">
        <v>176</v>
      </c>
      <c r="J234" s="2" t="s">
        <v>300</v>
      </c>
      <c r="K234" s="3" t="s">
        <v>118</v>
      </c>
    </row>
    <row r="235" spans="1:11" ht="15" hidden="1" customHeight="1" x14ac:dyDescent="0.2">
      <c r="A235" s="2" t="s">
        <v>10</v>
      </c>
      <c r="B235" s="4" t="s">
        <v>186</v>
      </c>
      <c r="C235" s="11" t="s">
        <v>247</v>
      </c>
      <c r="D235" s="2"/>
      <c r="E235" s="94">
        <v>5566</v>
      </c>
      <c r="F235" s="91">
        <v>0</v>
      </c>
      <c r="G235" s="66">
        <f t="shared" si="3"/>
        <v>5566</v>
      </c>
      <c r="H235" s="2" t="s">
        <v>41</v>
      </c>
      <c r="I235" s="3" t="s">
        <v>175</v>
      </c>
      <c r="J235" s="2" t="s">
        <v>300</v>
      </c>
      <c r="K235" s="3" t="s">
        <v>118</v>
      </c>
    </row>
    <row r="236" spans="1:11" ht="15" hidden="1" customHeight="1" x14ac:dyDescent="0.2">
      <c r="A236" s="2" t="s">
        <v>10</v>
      </c>
      <c r="B236" s="4" t="s">
        <v>186</v>
      </c>
      <c r="C236" s="11" t="s">
        <v>247</v>
      </c>
      <c r="D236" s="2"/>
      <c r="E236" s="94">
        <v>6910</v>
      </c>
      <c r="F236" s="91">
        <v>0</v>
      </c>
      <c r="G236" s="66">
        <f t="shared" si="3"/>
        <v>6910</v>
      </c>
      <c r="H236" s="2" t="s">
        <v>41</v>
      </c>
      <c r="I236" s="3" t="s">
        <v>38</v>
      </c>
      <c r="J236" s="2" t="s">
        <v>300</v>
      </c>
      <c r="K236" s="3" t="s">
        <v>118</v>
      </c>
    </row>
    <row r="237" spans="1:11" ht="15" hidden="1" customHeight="1" x14ac:dyDescent="0.2">
      <c r="A237" s="2" t="s">
        <v>10</v>
      </c>
      <c r="B237" s="4" t="s">
        <v>186</v>
      </c>
      <c r="C237" s="11" t="s">
        <v>247</v>
      </c>
      <c r="D237" s="2"/>
      <c r="E237" s="94">
        <v>2984</v>
      </c>
      <c r="F237" s="91">
        <v>0</v>
      </c>
      <c r="G237" s="66">
        <f t="shared" si="3"/>
        <v>2984</v>
      </c>
      <c r="H237" s="2" t="s">
        <v>41</v>
      </c>
      <c r="I237" s="3" t="s">
        <v>47</v>
      </c>
      <c r="J237" s="2" t="s">
        <v>300</v>
      </c>
      <c r="K237" s="3" t="s">
        <v>118</v>
      </c>
    </row>
    <row r="238" spans="1:11" ht="15" hidden="1" customHeight="1" x14ac:dyDescent="0.2">
      <c r="A238" s="2" t="s">
        <v>10</v>
      </c>
      <c r="B238" s="4" t="s">
        <v>186</v>
      </c>
      <c r="C238" s="11" t="s">
        <v>247</v>
      </c>
      <c r="D238" s="2"/>
      <c r="E238" s="94">
        <v>4211</v>
      </c>
      <c r="F238" s="91">
        <v>0</v>
      </c>
      <c r="G238" s="66">
        <f t="shared" si="3"/>
        <v>4211</v>
      </c>
      <c r="H238" s="2" t="s">
        <v>41</v>
      </c>
      <c r="I238" s="3" t="s">
        <v>178</v>
      </c>
      <c r="J238" s="2" t="s">
        <v>300</v>
      </c>
      <c r="K238" s="3" t="s">
        <v>118</v>
      </c>
    </row>
    <row r="239" spans="1:11" ht="15" hidden="1" customHeight="1" x14ac:dyDescent="0.2">
      <c r="A239" s="2" t="s">
        <v>10</v>
      </c>
      <c r="B239" s="4" t="s">
        <v>194</v>
      </c>
      <c r="C239" s="11" t="s">
        <v>195</v>
      </c>
      <c r="D239" s="2"/>
      <c r="E239" s="94">
        <v>54759</v>
      </c>
      <c r="F239" s="91">
        <v>0</v>
      </c>
      <c r="G239" s="66">
        <f t="shared" si="3"/>
        <v>54759</v>
      </c>
      <c r="H239" s="2" t="s">
        <v>12</v>
      </c>
      <c r="I239" s="3" t="s">
        <v>45</v>
      </c>
      <c r="J239" s="2" t="s">
        <v>300</v>
      </c>
      <c r="K239" s="3" t="s">
        <v>118</v>
      </c>
    </row>
    <row r="240" spans="1:11" ht="15" hidden="1" customHeight="1" x14ac:dyDescent="0.2">
      <c r="A240" s="2" t="s">
        <v>10</v>
      </c>
      <c r="B240" s="4" t="s">
        <v>194</v>
      </c>
      <c r="C240" s="11" t="s">
        <v>195</v>
      </c>
      <c r="D240" s="2"/>
      <c r="E240" s="94">
        <v>70389</v>
      </c>
      <c r="F240" s="91">
        <v>0</v>
      </c>
      <c r="G240" s="66">
        <f t="shared" si="3"/>
        <v>70389</v>
      </c>
      <c r="H240" s="2" t="s">
        <v>41</v>
      </c>
      <c r="I240" s="3" t="s">
        <v>176</v>
      </c>
      <c r="J240" s="2" t="s">
        <v>300</v>
      </c>
      <c r="K240" s="3" t="s">
        <v>118</v>
      </c>
    </row>
    <row r="241" spans="1:11" ht="15" hidden="1" customHeight="1" x14ac:dyDescent="0.2">
      <c r="A241" s="2" t="s">
        <v>10</v>
      </c>
      <c r="B241" s="4" t="s">
        <v>194</v>
      </c>
      <c r="C241" s="11" t="s">
        <v>195</v>
      </c>
      <c r="D241" s="2"/>
      <c r="E241" s="94">
        <v>165675</v>
      </c>
      <c r="F241" s="91">
        <v>0</v>
      </c>
      <c r="G241" s="66">
        <f t="shared" si="3"/>
        <v>165675</v>
      </c>
      <c r="H241" s="2" t="s">
        <v>41</v>
      </c>
      <c r="I241" s="3" t="s">
        <v>38</v>
      </c>
      <c r="J241" s="2" t="s">
        <v>300</v>
      </c>
      <c r="K241" s="3" t="s">
        <v>118</v>
      </c>
    </row>
    <row r="242" spans="1:11" ht="15" hidden="1" customHeight="1" x14ac:dyDescent="0.2">
      <c r="A242" s="2" t="s">
        <v>10</v>
      </c>
      <c r="B242" s="4" t="s">
        <v>194</v>
      </c>
      <c r="C242" s="11" t="s">
        <v>195</v>
      </c>
      <c r="D242" s="2"/>
      <c r="E242" s="94">
        <v>167478</v>
      </c>
      <c r="F242" s="91">
        <v>0</v>
      </c>
      <c r="G242" s="66">
        <f t="shared" si="3"/>
        <v>167478</v>
      </c>
      <c r="H242" s="2" t="s">
        <v>41</v>
      </c>
      <c r="I242" s="3" t="s">
        <v>178</v>
      </c>
      <c r="J242" s="2" t="s">
        <v>300</v>
      </c>
      <c r="K242" s="3" t="s">
        <v>118</v>
      </c>
    </row>
    <row r="243" spans="1:11" ht="15" hidden="1" customHeight="1" x14ac:dyDescent="0.2">
      <c r="A243" s="2" t="s">
        <v>10</v>
      </c>
      <c r="B243" s="4" t="s">
        <v>194</v>
      </c>
      <c r="C243" s="11" t="s">
        <v>195</v>
      </c>
      <c r="D243" s="2"/>
      <c r="E243" s="94">
        <v>6920</v>
      </c>
      <c r="F243" s="91">
        <v>0</v>
      </c>
      <c r="G243" s="66">
        <f t="shared" si="3"/>
        <v>6920</v>
      </c>
      <c r="H243" s="2" t="s">
        <v>41</v>
      </c>
      <c r="I243" s="3" t="s">
        <v>178</v>
      </c>
      <c r="J243" s="2" t="s">
        <v>300</v>
      </c>
      <c r="K243" s="3" t="s">
        <v>118</v>
      </c>
    </row>
    <row r="244" spans="1:11" ht="15" hidden="1" customHeight="1" x14ac:dyDescent="0.2">
      <c r="A244" s="2" t="s">
        <v>10</v>
      </c>
      <c r="B244" s="4" t="s">
        <v>194</v>
      </c>
      <c r="C244" s="11" t="s">
        <v>195</v>
      </c>
      <c r="D244" s="2"/>
      <c r="E244" s="94">
        <v>6747</v>
      </c>
      <c r="F244" s="91">
        <v>0</v>
      </c>
      <c r="G244" s="66">
        <f t="shared" si="3"/>
        <v>6747</v>
      </c>
      <c r="H244" s="2" t="s">
        <v>41</v>
      </c>
      <c r="I244" s="3" t="s">
        <v>185</v>
      </c>
      <c r="J244" s="2" t="s">
        <v>300</v>
      </c>
      <c r="K244" s="3" t="s">
        <v>118</v>
      </c>
    </row>
    <row r="245" spans="1:11" ht="15" hidden="1" customHeight="1" x14ac:dyDescent="0.2">
      <c r="A245" s="2" t="s">
        <v>10</v>
      </c>
      <c r="B245" s="4" t="s">
        <v>194</v>
      </c>
      <c r="C245" s="11" t="s">
        <v>195</v>
      </c>
      <c r="D245" s="2"/>
      <c r="E245" s="94">
        <v>13674</v>
      </c>
      <c r="F245" s="91">
        <v>0</v>
      </c>
      <c r="G245" s="66">
        <f t="shared" si="3"/>
        <v>13674</v>
      </c>
      <c r="H245" s="2" t="s">
        <v>41</v>
      </c>
      <c r="I245" s="3" t="s">
        <v>185</v>
      </c>
      <c r="J245" s="2" t="s">
        <v>300</v>
      </c>
      <c r="K245" s="3" t="s">
        <v>118</v>
      </c>
    </row>
    <row r="246" spans="1:11" ht="15" hidden="1" customHeight="1" x14ac:dyDescent="0.2">
      <c r="A246" s="2" t="s">
        <v>10</v>
      </c>
      <c r="B246" s="4" t="s">
        <v>194</v>
      </c>
      <c r="C246" s="11" t="s">
        <v>195</v>
      </c>
      <c r="D246" s="2"/>
      <c r="E246" s="94">
        <v>518644</v>
      </c>
      <c r="F246" s="91">
        <v>0</v>
      </c>
      <c r="G246" s="66">
        <f t="shared" si="3"/>
        <v>518644</v>
      </c>
      <c r="H246" s="2" t="s">
        <v>12</v>
      </c>
      <c r="I246" s="3" t="s">
        <v>45</v>
      </c>
      <c r="J246" s="2" t="s">
        <v>300</v>
      </c>
      <c r="K246" s="3" t="s">
        <v>118</v>
      </c>
    </row>
    <row r="247" spans="1:11" ht="15" hidden="1" customHeight="1" x14ac:dyDescent="0.2">
      <c r="A247" s="2" t="s">
        <v>10</v>
      </c>
      <c r="B247" s="4" t="s">
        <v>194</v>
      </c>
      <c r="C247" s="11" t="s">
        <v>195</v>
      </c>
      <c r="D247" s="2"/>
      <c r="E247" s="94">
        <v>418482</v>
      </c>
      <c r="F247" s="91">
        <v>0</v>
      </c>
      <c r="G247" s="66">
        <f t="shared" si="3"/>
        <v>418482</v>
      </c>
      <c r="H247" s="2" t="s">
        <v>41</v>
      </c>
      <c r="I247" s="3" t="s">
        <v>207</v>
      </c>
      <c r="J247" s="2" t="s">
        <v>300</v>
      </c>
      <c r="K247" s="3" t="s">
        <v>118</v>
      </c>
    </row>
    <row r="248" spans="1:11" ht="15" hidden="1" customHeight="1" x14ac:dyDescent="0.2">
      <c r="A248" s="2" t="s">
        <v>10</v>
      </c>
      <c r="B248" s="4" t="s">
        <v>194</v>
      </c>
      <c r="C248" s="11" t="s">
        <v>195</v>
      </c>
      <c r="D248" s="2"/>
      <c r="E248" s="94">
        <v>32497</v>
      </c>
      <c r="F248" s="91">
        <v>0</v>
      </c>
      <c r="G248" s="66">
        <f t="shared" si="3"/>
        <v>32497</v>
      </c>
      <c r="H248" s="2" t="s">
        <v>41</v>
      </c>
      <c r="I248" s="3" t="s">
        <v>185</v>
      </c>
      <c r="J248" s="2" t="s">
        <v>300</v>
      </c>
      <c r="K248" s="3" t="s">
        <v>118</v>
      </c>
    </row>
    <row r="249" spans="1:11" ht="15" hidden="1" customHeight="1" x14ac:dyDescent="0.2">
      <c r="A249" s="2" t="s">
        <v>10</v>
      </c>
      <c r="B249" s="4" t="s">
        <v>194</v>
      </c>
      <c r="C249" s="11" t="s">
        <v>248</v>
      </c>
      <c r="D249" s="2"/>
      <c r="E249" s="94">
        <v>37747</v>
      </c>
      <c r="F249" s="91">
        <v>0</v>
      </c>
      <c r="G249" s="66">
        <f t="shared" si="3"/>
        <v>37747</v>
      </c>
      <c r="H249" s="2" t="s">
        <v>12</v>
      </c>
      <c r="I249" s="3" t="s">
        <v>13</v>
      </c>
      <c r="J249" s="2" t="s">
        <v>300</v>
      </c>
      <c r="K249" s="3" t="s">
        <v>118</v>
      </c>
    </row>
    <row r="250" spans="1:11" ht="15" hidden="1" customHeight="1" x14ac:dyDescent="0.2">
      <c r="A250" s="2" t="s">
        <v>10</v>
      </c>
      <c r="B250" s="4" t="s">
        <v>194</v>
      </c>
      <c r="C250" s="11" t="s">
        <v>248</v>
      </c>
      <c r="D250" s="2"/>
      <c r="E250" s="94">
        <v>351723</v>
      </c>
      <c r="F250" s="91">
        <v>0</v>
      </c>
      <c r="G250" s="66">
        <f t="shared" si="3"/>
        <v>351723</v>
      </c>
      <c r="H250" s="2" t="s">
        <v>12</v>
      </c>
      <c r="I250" s="3" t="s">
        <v>45</v>
      </c>
      <c r="J250" s="2" t="s">
        <v>300</v>
      </c>
      <c r="K250" s="3" t="s">
        <v>118</v>
      </c>
    </row>
    <row r="251" spans="1:11" ht="15" hidden="1" customHeight="1" x14ac:dyDescent="0.2">
      <c r="A251" s="2" t="s">
        <v>10</v>
      </c>
      <c r="B251" s="4" t="s">
        <v>194</v>
      </c>
      <c r="C251" s="11" t="s">
        <v>248</v>
      </c>
      <c r="D251" s="2"/>
      <c r="E251" s="94">
        <v>202954</v>
      </c>
      <c r="F251" s="91">
        <v>0</v>
      </c>
      <c r="G251" s="66">
        <f t="shared" si="3"/>
        <v>202954</v>
      </c>
      <c r="H251" s="2" t="s">
        <v>12</v>
      </c>
      <c r="I251" s="3" t="s">
        <v>209</v>
      </c>
      <c r="J251" s="2" t="s">
        <v>300</v>
      </c>
      <c r="K251" s="3" t="s">
        <v>118</v>
      </c>
    </row>
    <row r="252" spans="1:11" ht="15" hidden="1" customHeight="1" x14ac:dyDescent="0.2">
      <c r="A252" s="2" t="s">
        <v>10</v>
      </c>
      <c r="B252" s="4" t="s">
        <v>194</v>
      </c>
      <c r="C252" s="11" t="s">
        <v>248</v>
      </c>
      <c r="D252" s="2"/>
      <c r="E252" s="94">
        <v>176301</v>
      </c>
      <c r="F252" s="91">
        <v>0</v>
      </c>
      <c r="G252" s="66">
        <f t="shared" si="3"/>
        <v>176301</v>
      </c>
      <c r="H252" s="2" t="s">
        <v>41</v>
      </c>
      <c r="I252" s="3" t="s">
        <v>185</v>
      </c>
      <c r="J252" s="2" t="s">
        <v>300</v>
      </c>
      <c r="K252" s="3" t="s">
        <v>118</v>
      </c>
    </row>
    <row r="253" spans="1:11" ht="15" hidden="1" customHeight="1" x14ac:dyDescent="0.2">
      <c r="A253" s="2" t="s">
        <v>10</v>
      </c>
      <c r="B253" s="4" t="s">
        <v>194</v>
      </c>
      <c r="C253" s="11" t="s">
        <v>248</v>
      </c>
      <c r="D253" s="2"/>
      <c r="E253" s="94">
        <v>18886</v>
      </c>
      <c r="F253" s="91">
        <v>0</v>
      </c>
      <c r="G253" s="66">
        <f t="shared" si="3"/>
        <v>18886</v>
      </c>
      <c r="H253" s="2" t="s">
        <v>41</v>
      </c>
      <c r="I253" s="3" t="s">
        <v>226</v>
      </c>
      <c r="J253" s="2" t="s">
        <v>300</v>
      </c>
      <c r="K253" s="3" t="s">
        <v>118</v>
      </c>
    </row>
    <row r="254" spans="1:11" ht="15" hidden="1" customHeight="1" x14ac:dyDescent="0.2">
      <c r="A254" s="2" t="s">
        <v>10</v>
      </c>
      <c r="B254" s="4" t="s">
        <v>194</v>
      </c>
      <c r="C254" s="11" t="s">
        <v>248</v>
      </c>
      <c r="D254" s="2"/>
      <c r="E254" s="94">
        <v>27996</v>
      </c>
      <c r="F254" s="91">
        <v>0</v>
      </c>
      <c r="G254" s="66">
        <f t="shared" si="3"/>
        <v>27996</v>
      </c>
      <c r="H254" s="2" t="s">
        <v>41</v>
      </c>
      <c r="I254" s="3" t="s">
        <v>227</v>
      </c>
      <c r="J254" s="2" t="s">
        <v>300</v>
      </c>
      <c r="K254" s="3" t="s">
        <v>118</v>
      </c>
    </row>
    <row r="255" spans="1:11" ht="15" hidden="1" customHeight="1" x14ac:dyDescent="0.2">
      <c r="A255" s="2" t="s">
        <v>10</v>
      </c>
      <c r="B255" s="4" t="s">
        <v>194</v>
      </c>
      <c r="C255" s="11" t="s">
        <v>248</v>
      </c>
      <c r="D255" s="2"/>
      <c r="E255" s="94">
        <v>29975</v>
      </c>
      <c r="F255" s="91">
        <v>0</v>
      </c>
      <c r="G255" s="66">
        <f t="shared" si="3"/>
        <v>29975</v>
      </c>
      <c r="H255" s="2" t="s">
        <v>41</v>
      </c>
      <c r="I255" s="3" t="s">
        <v>71</v>
      </c>
      <c r="J255" s="2" t="s">
        <v>300</v>
      </c>
      <c r="K255" s="3" t="s">
        <v>118</v>
      </c>
    </row>
    <row r="256" spans="1:11" ht="15" hidden="1" customHeight="1" x14ac:dyDescent="0.2">
      <c r="A256" s="2" t="s">
        <v>10</v>
      </c>
      <c r="B256" s="4" t="s">
        <v>194</v>
      </c>
      <c r="C256" s="11" t="s">
        <v>248</v>
      </c>
      <c r="D256" s="2"/>
      <c r="E256" s="94">
        <v>41871</v>
      </c>
      <c r="F256" s="91">
        <v>0</v>
      </c>
      <c r="G256" s="66">
        <f t="shared" si="3"/>
        <v>41871</v>
      </c>
      <c r="H256" s="2" t="s">
        <v>41</v>
      </c>
      <c r="I256" s="3" t="s">
        <v>176</v>
      </c>
      <c r="J256" s="2" t="s">
        <v>300</v>
      </c>
      <c r="K256" s="3" t="s">
        <v>118</v>
      </c>
    </row>
    <row r="257" spans="1:11" ht="15" hidden="1" customHeight="1" x14ac:dyDescent="0.2">
      <c r="A257" s="2" t="s">
        <v>10</v>
      </c>
      <c r="B257" s="4" t="s">
        <v>194</v>
      </c>
      <c r="C257" s="11" t="s">
        <v>248</v>
      </c>
      <c r="D257" s="2"/>
      <c r="E257" s="94">
        <v>56555</v>
      </c>
      <c r="F257" s="91">
        <v>0</v>
      </c>
      <c r="G257" s="66">
        <f t="shared" si="3"/>
        <v>56555</v>
      </c>
      <c r="H257" s="2" t="s">
        <v>41</v>
      </c>
      <c r="I257" s="3" t="s">
        <v>175</v>
      </c>
      <c r="J257" s="2" t="s">
        <v>300</v>
      </c>
      <c r="K257" s="3" t="s">
        <v>118</v>
      </c>
    </row>
    <row r="258" spans="1:11" ht="15" hidden="1" customHeight="1" x14ac:dyDescent="0.2">
      <c r="A258" s="2" t="s">
        <v>10</v>
      </c>
      <c r="B258" s="4" t="s">
        <v>194</v>
      </c>
      <c r="C258" s="11" t="s">
        <v>248</v>
      </c>
      <c r="D258" s="2"/>
      <c r="E258" s="94">
        <v>70206</v>
      </c>
      <c r="F258" s="91">
        <v>0</v>
      </c>
      <c r="G258" s="66">
        <f t="shared" si="3"/>
        <v>70206</v>
      </c>
      <c r="H258" s="2" t="s">
        <v>41</v>
      </c>
      <c r="I258" s="3" t="s">
        <v>38</v>
      </c>
      <c r="J258" s="2" t="s">
        <v>300</v>
      </c>
      <c r="K258" s="3" t="s">
        <v>118</v>
      </c>
    </row>
    <row r="259" spans="1:11" ht="15" hidden="1" customHeight="1" x14ac:dyDescent="0.2">
      <c r="A259" s="2" t="s">
        <v>10</v>
      </c>
      <c r="B259" s="4" t="s">
        <v>194</v>
      </c>
      <c r="C259" s="11" t="s">
        <v>248</v>
      </c>
      <c r="D259" s="2"/>
      <c r="E259" s="94">
        <v>30322</v>
      </c>
      <c r="F259" s="91">
        <v>0</v>
      </c>
      <c r="G259" s="66">
        <f t="shared" si="3"/>
        <v>30322</v>
      </c>
      <c r="H259" s="2" t="s">
        <v>41</v>
      </c>
      <c r="I259" s="3" t="s">
        <v>47</v>
      </c>
      <c r="J259" s="2" t="s">
        <v>300</v>
      </c>
      <c r="K259" s="3" t="s">
        <v>118</v>
      </c>
    </row>
    <row r="260" spans="1:11" ht="15" hidden="1" customHeight="1" x14ac:dyDescent="0.2">
      <c r="A260" s="2" t="s">
        <v>10</v>
      </c>
      <c r="B260" s="4" t="s">
        <v>194</v>
      </c>
      <c r="C260" s="11" t="s">
        <v>248</v>
      </c>
      <c r="D260" s="2"/>
      <c r="E260" s="94">
        <v>42785</v>
      </c>
      <c r="F260" s="91">
        <v>0</v>
      </c>
      <c r="G260" s="66">
        <f t="shared" si="3"/>
        <v>42785</v>
      </c>
      <c r="H260" s="2" t="s">
        <v>41</v>
      </c>
      <c r="I260" s="3" t="s">
        <v>178</v>
      </c>
      <c r="J260" s="2" t="s">
        <v>300</v>
      </c>
      <c r="K260" s="3" t="s">
        <v>118</v>
      </c>
    </row>
    <row r="261" spans="1:11" ht="15" hidden="1" customHeight="1" x14ac:dyDescent="0.2">
      <c r="A261" s="2" t="s">
        <v>10</v>
      </c>
      <c r="B261" s="4" t="s">
        <v>196</v>
      </c>
      <c r="C261" s="11" t="s">
        <v>197</v>
      </c>
      <c r="D261" s="2"/>
      <c r="E261" s="94">
        <v>16169</v>
      </c>
      <c r="F261" s="91">
        <v>0</v>
      </c>
      <c r="G261" s="66">
        <f t="shared" si="3"/>
        <v>16169</v>
      </c>
      <c r="H261" s="2" t="s">
        <v>12</v>
      </c>
      <c r="I261" s="3" t="s">
        <v>45</v>
      </c>
      <c r="J261" s="2" t="s">
        <v>300</v>
      </c>
      <c r="K261" s="3" t="s">
        <v>118</v>
      </c>
    </row>
    <row r="262" spans="1:11" ht="15" hidden="1" customHeight="1" x14ac:dyDescent="0.2">
      <c r="A262" s="2" t="s">
        <v>10</v>
      </c>
      <c r="B262" s="4" t="s">
        <v>196</v>
      </c>
      <c r="C262" s="11" t="s">
        <v>197</v>
      </c>
      <c r="D262" s="2"/>
      <c r="E262" s="94">
        <v>20784</v>
      </c>
      <c r="F262" s="91">
        <v>0</v>
      </c>
      <c r="G262" s="66">
        <f t="shared" si="3"/>
        <v>20784</v>
      </c>
      <c r="H262" s="2" t="s">
        <v>41</v>
      </c>
      <c r="I262" s="3" t="s">
        <v>176</v>
      </c>
      <c r="J262" s="2" t="s">
        <v>300</v>
      </c>
      <c r="K262" s="3" t="s">
        <v>118</v>
      </c>
    </row>
    <row r="263" spans="1:11" ht="15" hidden="1" customHeight="1" x14ac:dyDescent="0.2">
      <c r="A263" s="2" t="s">
        <v>10</v>
      </c>
      <c r="B263" s="4" t="s">
        <v>196</v>
      </c>
      <c r="C263" s="11" t="s">
        <v>197</v>
      </c>
      <c r="D263" s="2"/>
      <c r="E263" s="94">
        <v>48920</v>
      </c>
      <c r="F263" s="91">
        <v>0</v>
      </c>
      <c r="G263" s="66">
        <f t="shared" si="3"/>
        <v>48920</v>
      </c>
      <c r="H263" s="2" t="s">
        <v>41</v>
      </c>
      <c r="I263" s="3" t="s">
        <v>38</v>
      </c>
      <c r="J263" s="2" t="s">
        <v>300</v>
      </c>
      <c r="K263" s="3" t="s">
        <v>118</v>
      </c>
    </row>
    <row r="264" spans="1:11" ht="15" hidden="1" customHeight="1" x14ac:dyDescent="0.2">
      <c r="A264" s="2" t="s">
        <v>10</v>
      </c>
      <c r="B264" s="4" t="s">
        <v>196</v>
      </c>
      <c r="C264" s="11" t="s">
        <v>197</v>
      </c>
      <c r="D264" s="2"/>
      <c r="E264" s="94">
        <v>49452</v>
      </c>
      <c r="F264" s="91">
        <v>0</v>
      </c>
      <c r="G264" s="66">
        <f t="shared" si="3"/>
        <v>49452</v>
      </c>
      <c r="H264" s="2" t="s">
        <v>41</v>
      </c>
      <c r="I264" s="3" t="s">
        <v>178</v>
      </c>
      <c r="J264" s="2" t="s">
        <v>300</v>
      </c>
      <c r="K264" s="3" t="s">
        <v>118</v>
      </c>
    </row>
    <row r="265" spans="1:11" ht="15" hidden="1" customHeight="1" x14ac:dyDescent="0.2">
      <c r="A265" s="2" t="s">
        <v>10</v>
      </c>
      <c r="B265" s="4" t="s">
        <v>196</v>
      </c>
      <c r="C265" s="11" t="s">
        <v>197</v>
      </c>
      <c r="D265" s="2"/>
      <c r="E265" s="94">
        <v>2043</v>
      </c>
      <c r="F265" s="91">
        <v>0</v>
      </c>
      <c r="G265" s="66">
        <f t="shared" si="3"/>
        <v>2043</v>
      </c>
      <c r="H265" s="2" t="s">
        <v>41</v>
      </c>
      <c r="I265" s="3" t="s">
        <v>178</v>
      </c>
      <c r="J265" s="2" t="s">
        <v>300</v>
      </c>
      <c r="K265" s="3" t="s">
        <v>118</v>
      </c>
    </row>
    <row r="266" spans="1:11" ht="15" hidden="1" customHeight="1" x14ac:dyDescent="0.2">
      <c r="A266" s="2" t="s">
        <v>10</v>
      </c>
      <c r="B266" s="4" t="s">
        <v>196</v>
      </c>
      <c r="C266" s="11" t="s">
        <v>197</v>
      </c>
      <c r="D266" s="2"/>
      <c r="E266" s="94">
        <v>1992</v>
      </c>
      <c r="F266" s="91">
        <v>0</v>
      </c>
      <c r="G266" s="66">
        <f t="shared" si="3"/>
        <v>1992</v>
      </c>
      <c r="H266" s="2" t="s">
        <v>41</v>
      </c>
      <c r="I266" s="3" t="s">
        <v>185</v>
      </c>
      <c r="J266" s="2" t="s">
        <v>300</v>
      </c>
      <c r="K266" s="3" t="s">
        <v>118</v>
      </c>
    </row>
    <row r="267" spans="1:11" ht="15" hidden="1" customHeight="1" x14ac:dyDescent="0.2">
      <c r="A267" s="2" t="s">
        <v>10</v>
      </c>
      <c r="B267" s="4" t="s">
        <v>196</v>
      </c>
      <c r="C267" s="11" t="s">
        <v>197</v>
      </c>
      <c r="D267" s="2"/>
      <c r="E267" s="94">
        <v>4038</v>
      </c>
      <c r="F267" s="91">
        <v>0</v>
      </c>
      <c r="G267" s="66">
        <f t="shared" ref="G267:G330" si="4">+E267-F267</f>
        <v>4038</v>
      </c>
      <c r="H267" s="2" t="s">
        <v>41</v>
      </c>
      <c r="I267" s="3" t="s">
        <v>185</v>
      </c>
      <c r="J267" s="2" t="s">
        <v>300</v>
      </c>
      <c r="K267" s="3" t="s">
        <v>118</v>
      </c>
    </row>
    <row r="268" spans="1:11" ht="15" hidden="1" customHeight="1" x14ac:dyDescent="0.2">
      <c r="A268" s="2" t="s">
        <v>10</v>
      </c>
      <c r="B268" s="4" t="s">
        <v>196</v>
      </c>
      <c r="C268" s="11" t="s">
        <v>197</v>
      </c>
      <c r="D268" s="2"/>
      <c r="E268" s="94">
        <v>84104</v>
      </c>
      <c r="F268" s="91">
        <v>0</v>
      </c>
      <c r="G268" s="66">
        <f t="shared" si="4"/>
        <v>84104</v>
      </c>
      <c r="H268" s="2" t="s">
        <v>12</v>
      </c>
      <c r="I268" s="3" t="s">
        <v>45</v>
      </c>
      <c r="J268" s="2" t="s">
        <v>300</v>
      </c>
      <c r="K268" s="3" t="s">
        <v>118</v>
      </c>
    </row>
    <row r="269" spans="1:11" ht="15" hidden="1" customHeight="1" x14ac:dyDescent="0.2">
      <c r="A269" s="2" t="s">
        <v>10</v>
      </c>
      <c r="B269" s="4" t="s">
        <v>196</v>
      </c>
      <c r="C269" s="11" t="s">
        <v>197</v>
      </c>
      <c r="D269" s="2"/>
      <c r="E269" s="94">
        <v>67862</v>
      </c>
      <c r="F269" s="91">
        <v>0</v>
      </c>
      <c r="G269" s="66">
        <f t="shared" si="4"/>
        <v>67862</v>
      </c>
      <c r="H269" s="2" t="s">
        <v>41</v>
      </c>
      <c r="I269" s="3" t="s">
        <v>207</v>
      </c>
      <c r="J269" s="2" t="s">
        <v>300</v>
      </c>
      <c r="K269" s="3" t="s">
        <v>118</v>
      </c>
    </row>
    <row r="270" spans="1:11" ht="15" hidden="1" customHeight="1" x14ac:dyDescent="0.2">
      <c r="A270" s="2" t="s">
        <v>10</v>
      </c>
      <c r="B270" s="4" t="s">
        <v>196</v>
      </c>
      <c r="C270" s="11" t="s">
        <v>197</v>
      </c>
      <c r="D270" s="2"/>
      <c r="E270" s="94">
        <v>9596</v>
      </c>
      <c r="F270" s="91">
        <v>0</v>
      </c>
      <c r="G270" s="66">
        <f t="shared" si="4"/>
        <v>9596</v>
      </c>
      <c r="H270" s="2" t="s">
        <v>41</v>
      </c>
      <c r="I270" s="3" t="s">
        <v>185</v>
      </c>
      <c r="J270" s="2" t="s">
        <v>300</v>
      </c>
      <c r="K270" s="3" t="s">
        <v>118</v>
      </c>
    </row>
    <row r="271" spans="1:11" ht="15" hidden="1" customHeight="1" x14ac:dyDescent="0.2">
      <c r="A271" s="2" t="s">
        <v>10</v>
      </c>
      <c r="B271" s="4" t="s">
        <v>196</v>
      </c>
      <c r="C271" s="11" t="s">
        <v>249</v>
      </c>
      <c r="D271" s="2"/>
      <c r="E271" s="94">
        <v>11145</v>
      </c>
      <c r="F271" s="91">
        <v>0</v>
      </c>
      <c r="G271" s="66">
        <f t="shared" si="4"/>
        <v>11145</v>
      </c>
      <c r="H271" s="2" t="s">
        <v>12</v>
      </c>
      <c r="I271" s="3" t="s">
        <v>13</v>
      </c>
      <c r="J271" s="2" t="s">
        <v>300</v>
      </c>
      <c r="K271" s="3" t="s">
        <v>118</v>
      </c>
    </row>
    <row r="272" spans="1:11" ht="15" hidden="1" customHeight="1" x14ac:dyDescent="0.2">
      <c r="A272" s="2" t="s">
        <v>10</v>
      </c>
      <c r="B272" s="4" t="s">
        <v>196</v>
      </c>
      <c r="C272" s="11" t="s">
        <v>249</v>
      </c>
      <c r="D272" s="2"/>
      <c r="E272" s="94">
        <v>103855</v>
      </c>
      <c r="F272" s="91">
        <v>0</v>
      </c>
      <c r="G272" s="66">
        <f t="shared" si="4"/>
        <v>103855</v>
      </c>
      <c r="H272" s="2" t="s">
        <v>12</v>
      </c>
      <c r="I272" s="3" t="s">
        <v>45</v>
      </c>
      <c r="J272" s="2" t="s">
        <v>300</v>
      </c>
      <c r="K272" s="3" t="s">
        <v>118</v>
      </c>
    </row>
    <row r="273" spans="1:11" ht="15" hidden="1" customHeight="1" x14ac:dyDescent="0.2">
      <c r="A273" s="2" t="s">
        <v>10</v>
      </c>
      <c r="B273" s="4" t="s">
        <v>196</v>
      </c>
      <c r="C273" s="11" t="s">
        <v>249</v>
      </c>
      <c r="D273" s="2"/>
      <c r="E273" s="94">
        <v>59927</v>
      </c>
      <c r="F273" s="91">
        <v>0</v>
      </c>
      <c r="G273" s="66">
        <f t="shared" si="4"/>
        <v>59927</v>
      </c>
      <c r="H273" s="2" t="s">
        <v>12</v>
      </c>
      <c r="I273" s="3" t="s">
        <v>209</v>
      </c>
      <c r="J273" s="2" t="s">
        <v>300</v>
      </c>
      <c r="K273" s="3" t="s">
        <v>118</v>
      </c>
    </row>
    <row r="274" spans="1:11" ht="15" hidden="1" customHeight="1" x14ac:dyDescent="0.2">
      <c r="A274" s="2" t="s">
        <v>10</v>
      </c>
      <c r="B274" s="4" t="s">
        <v>196</v>
      </c>
      <c r="C274" s="11" t="s">
        <v>249</v>
      </c>
      <c r="D274" s="2"/>
      <c r="E274" s="94">
        <v>52057</v>
      </c>
      <c r="F274" s="91">
        <v>0</v>
      </c>
      <c r="G274" s="66">
        <f t="shared" si="4"/>
        <v>52057</v>
      </c>
      <c r="H274" s="2" t="s">
        <v>41</v>
      </c>
      <c r="I274" s="3" t="s">
        <v>185</v>
      </c>
      <c r="J274" s="2" t="s">
        <v>300</v>
      </c>
      <c r="K274" s="3" t="s">
        <v>118</v>
      </c>
    </row>
    <row r="275" spans="1:11" ht="15" hidden="1" customHeight="1" x14ac:dyDescent="0.2">
      <c r="A275" s="2" t="s">
        <v>10</v>
      </c>
      <c r="B275" s="4" t="s">
        <v>196</v>
      </c>
      <c r="C275" s="11" t="s">
        <v>249</v>
      </c>
      <c r="D275" s="2"/>
      <c r="E275" s="94">
        <v>5577</v>
      </c>
      <c r="F275" s="91">
        <v>0</v>
      </c>
      <c r="G275" s="66">
        <f t="shared" si="4"/>
        <v>5577</v>
      </c>
      <c r="H275" s="2" t="s">
        <v>41</v>
      </c>
      <c r="I275" s="3" t="s">
        <v>226</v>
      </c>
      <c r="J275" s="2" t="s">
        <v>300</v>
      </c>
      <c r="K275" s="3" t="s">
        <v>118</v>
      </c>
    </row>
    <row r="276" spans="1:11" ht="15" hidden="1" customHeight="1" x14ac:dyDescent="0.2">
      <c r="A276" s="2" t="s">
        <v>10</v>
      </c>
      <c r="B276" s="4" t="s">
        <v>196</v>
      </c>
      <c r="C276" s="11" t="s">
        <v>249</v>
      </c>
      <c r="D276" s="2"/>
      <c r="E276" s="94">
        <v>8267</v>
      </c>
      <c r="F276" s="91">
        <v>0</v>
      </c>
      <c r="G276" s="66">
        <f t="shared" si="4"/>
        <v>8267</v>
      </c>
      <c r="H276" s="2" t="s">
        <v>41</v>
      </c>
      <c r="I276" s="3" t="s">
        <v>227</v>
      </c>
      <c r="J276" s="2" t="s">
        <v>300</v>
      </c>
      <c r="K276" s="3" t="s">
        <v>118</v>
      </c>
    </row>
    <row r="277" spans="1:11" ht="15" hidden="1" customHeight="1" x14ac:dyDescent="0.2">
      <c r="A277" s="2" t="s">
        <v>10</v>
      </c>
      <c r="B277" s="4" t="s">
        <v>196</v>
      </c>
      <c r="C277" s="11" t="s">
        <v>249</v>
      </c>
      <c r="D277" s="2"/>
      <c r="E277" s="94">
        <v>8851</v>
      </c>
      <c r="F277" s="91">
        <v>0</v>
      </c>
      <c r="G277" s="66">
        <f t="shared" si="4"/>
        <v>8851</v>
      </c>
      <c r="H277" s="2" t="s">
        <v>41</v>
      </c>
      <c r="I277" s="3" t="s">
        <v>71</v>
      </c>
      <c r="J277" s="2" t="s">
        <v>300</v>
      </c>
      <c r="K277" s="3" t="s">
        <v>118</v>
      </c>
    </row>
    <row r="278" spans="1:11" ht="15" hidden="1" customHeight="1" x14ac:dyDescent="0.2">
      <c r="A278" s="2" t="s">
        <v>10</v>
      </c>
      <c r="B278" s="4" t="s">
        <v>196</v>
      </c>
      <c r="C278" s="11" t="s">
        <v>249</v>
      </c>
      <c r="D278" s="2"/>
      <c r="E278" s="94">
        <v>12363</v>
      </c>
      <c r="F278" s="91">
        <v>0</v>
      </c>
      <c r="G278" s="66">
        <f t="shared" si="4"/>
        <v>12363</v>
      </c>
      <c r="H278" s="2" t="s">
        <v>41</v>
      </c>
      <c r="I278" s="3" t="s">
        <v>176</v>
      </c>
      <c r="J278" s="2" t="s">
        <v>300</v>
      </c>
      <c r="K278" s="3" t="s">
        <v>118</v>
      </c>
    </row>
    <row r="279" spans="1:11" ht="15" hidden="1" customHeight="1" x14ac:dyDescent="0.2">
      <c r="A279" s="2" t="s">
        <v>10</v>
      </c>
      <c r="B279" s="4" t="s">
        <v>196</v>
      </c>
      <c r="C279" s="11" t="s">
        <v>249</v>
      </c>
      <c r="D279" s="2"/>
      <c r="E279" s="94">
        <v>16699</v>
      </c>
      <c r="F279" s="91">
        <v>0</v>
      </c>
      <c r="G279" s="66">
        <f t="shared" si="4"/>
        <v>16699</v>
      </c>
      <c r="H279" s="2" t="s">
        <v>41</v>
      </c>
      <c r="I279" s="3" t="s">
        <v>175</v>
      </c>
      <c r="J279" s="2" t="s">
        <v>300</v>
      </c>
      <c r="K279" s="3" t="s">
        <v>118</v>
      </c>
    </row>
    <row r="280" spans="1:11" ht="15" hidden="1" customHeight="1" x14ac:dyDescent="0.2">
      <c r="A280" s="2" t="s">
        <v>10</v>
      </c>
      <c r="B280" s="4" t="s">
        <v>196</v>
      </c>
      <c r="C280" s="11" t="s">
        <v>249</v>
      </c>
      <c r="D280" s="2"/>
      <c r="E280" s="94">
        <v>20730</v>
      </c>
      <c r="F280" s="91">
        <v>0</v>
      </c>
      <c r="G280" s="66">
        <f t="shared" si="4"/>
        <v>20730</v>
      </c>
      <c r="H280" s="2" t="s">
        <v>41</v>
      </c>
      <c r="I280" s="3" t="s">
        <v>38</v>
      </c>
      <c r="J280" s="2" t="s">
        <v>300</v>
      </c>
      <c r="K280" s="3" t="s">
        <v>118</v>
      </c>
    </row>
    <row r="281" spans="1:11" ht="15" hidden="1" customHeight="1" x14ac:dyDescent="0.2">
      <c r="A281" s="2" t="s">
        <v>10</v>
      </c>
      <c r="B281" s="4" t="s">
        <v>196</v>
      </c>
      <c r="C281" s="11" t="s">
        <v>249</v>
      </c>
      <c r="D281" s="2"/>
      <c r="E281" s="94">
        <v>8953</v>
      </c>
      <c r="F281" s="91">
        <v>0</v>
      </c>
      <c r="G281" s="66">
        <f t="shared" si="4"/>
        <v>8953</v>
      </c>
      <c r="H281" s="2" t="s">
        <v>41</v>
      </c>
      <c r="I281" s="3" t="s">
        <v>47</v>
      </c>
      <c r="J281" s="2" t="s">
        <v>300</v>
      </c>
      <c r="K281" s="3" t="s">
        <v>118</v>
      </c>
    </row>
    <row r="282" spans="1:11" ht="15" hidden="1" customHeight="1" x14ac:dyDescent="0.2">
      <c r="A282" s="2" t="s">
        <v>10</v>
      </c>
      <c r="B282" s="4" t="s">
        <v>196</v>
      </c>
      <c r="C282" s="11" t="s">
        <v>249</v>
      </c>
      <c r="D282" s="2"/>
      <c r="E282" s="94">
        <v>12633</v>
      </c>
      <c r="F282" s="91">
        <v>0</v>
      </c>
      <c r="G282" s="66">
        <f t="shared" si="4"/>
        <v>12633</v>
      </c>
      <c r="H282" s="2" t="s">
        <v>41</v>
      </c>
      <c r="I282" s="3" t="s">
        <v>178</v>
      </c>
      <c r="J282" s="2" t="s">
        <v>300</v>
      </c>
      <c r="K282" s="3" t="s">
        <v>118</v>
      </c>
    </row>
    <row r="283" spans="1:11" ht="15" hidden="1" customHeight="1" x14ac:dyDescent="0.2">
      <c r="A283" s="2" t="s">
        <v>10</v>
      </c>
      <c r="B283" s="4" t="s">
        <v>198</v>
      </c>
      <c r="C283" s="11" t="s">
        <v>199</v>
      </c>
      <c r="D283" s="2"/>
      <c r="E283" s="94">
        <v>32338</v>
      </c>
      <c r="F283" s="91">
        <v>0</v>
      </c>
      <c r="G283" s="66">
        <f t="shared" si="4"/>
        <v>32338</v>
      </c>
      <c r="H283" s="2" t="s">
        <v>12</v>
      </c>
      <c r="I283" s="3" t="s">
        <v>45</v>
      </c>
      <c r="J283" s="2" t="s">
        <v>300</v>
      </c>
      <c r="K283" s="3" t="s">
        <v>118</v>
      </c>
    </row>
    <row r="284" spans="1:11" ht="15" hidden="1" customHeight="1" x14ac:dyDescent="0.2">
      <c r="A284" s="2" t="s">
        <v>10</v>
      </c>
      <c r="B284" s="4" t="s">
        <v>198</v>
      </c>
      <c r="C284" s="11" t="s">
        <v>199</v>
      </c>
      <c r="D284" s="2"/>
      <c r="E284" s="94">
        <v>41568</v>
      </c>
      <c r="F284" s="91">
        <v>0</v>
      </c>
      <c r="G284" s="66">
        <f t="shared" si="4"/>
        <v>41568</v>
      </c>
      <c r="H284" s="2" t="s">
        <v>41</v>
      </c>
      <c r="I284" s="3" t="s">
        <v>176</v>
      </c>
      <c r="J284" s="2" t="s">
        <v>300</v>
      </c>
      <c r="K284" s="3" t="s">
        <v>118</v>
      </c>
    </row>
    <row r="285" spans="1:11" ht="15" hidden="1" customHeight="1" x14ac:dyDescent="0.2">
      <c r="A285" s="2" t="s">
        <v>10</v>
      </c>
      <c r="B285" s="4" t="s">
        <v>198</v>
      </c>
      <c r="C285" s="11" t="s">
        <v>199</v>
      </c>
      <c r="D285" s="2"/>
      <c r="E285" s="94">
        <v>97840</v>
      </c>
      <c r="F285" s="91">
        <v>0</v>
      </c>
      <c r="G285" s="66">
        <f t="shared" si="4"/>
        <v>97840</v>
      </c>
      <c r="H285" s="2" t="s">
        <v>41</v>
      </c>
      <c r="I285" s="3" t="s">
        <v>38</v>
      </c>
      <c r="J285" s="2" t="s">
        <v>300</v>
      </c>
      <c r="K285" s="3" t="s">
        <v>118</v>
      </c>
    </row>
    <row r="286" spans="1:11" ht="15" hidden="1" customHeight="1" x14ac:dyDescent="0.2">
      <c r="A286" s="2" t="s">
        <v>10</v>
      </c>
      <c r="B286" s="4" t="s">
        <v>198</v>
      </c>
      <c r="C286" s="11" t="s">
        <v>199</v>
      </c>
      <c r="D286" s="2"/>
      <c r="E286" s="94">
        <v>98904</v>
      </c>
      <c r="F286" s="91">
        <v>0</v>
      </c>
      <c r="G286" s="66">
        <f t="shared" si="4"/>
        <v>98904</v>
      </c>
      <c r="H286" s="2" t="s">
        <v>41</v>
      </c>
      <c r="I286" s="3" t="s">
        <v>178</v>
      </c>
      <c r="J286" s="2" t="s">
        <v>300</v>
      </c>
      <c r="K286" s="3" t="s">
        <v>118</v>
      </c>
    </row>
    <row r="287" spans="1:11" ht="15" hidden="1" customHeight="1" x14ac:dyDescent="0.2">
      <c r="A287" s="2" t="s">
        <v>10</v>
      </c>
      <c r="B287" s="4" t="s">
        <v>198</v>
      </c>
      <c r="C287" s="11" t="s">
        <v>199</v>
      </c>
      <c r="D287" s="2"/>
      <c r="E287" s="94">
        <v>4087</v>
      </c>
      <c r="F287" s="91">
        <v>0</v>
      </c>
      <c r="G287" s="66">
        <f t="shared" si="4"/>
        <v>4087</v>
      </c>
      <c r="H287" s="2" t="s">
        <v>41</v>
      </c>
      <c r="I287" s="3" t="s">
        <v>178</v>
      </c>
      <c r="J287" s="2" t="s">
        <v>300</v>
      </c>
      <c r="K287" s="3" t="s">
        <v>118</v>
      </c>
    </row>
    <row r="288" spans="1:11" ht="15" hidden="1" customHeight="1" x14ac:dyDescent="0.2">
      <c r="A288" s="2" t="s">
        <v>10</v>
      </c>
      <c r="B288" s="4" t="s">
        <v>198</v>
      </c>
      <c r="C288" s="11" t="s">
        <v>199</v>
      </c>
      <c r="D288" s="2"/>
      <c r="E288" s="94">
        <v>3984</v>
      </c>
      <c r="F288" s="91">
        <v>0</v>
      </c>
      <c r="G288" s="66">
        <f t="shared" si="4"/>
        <v>3984</v>
      </c>
      <c r="H288" s="2" t="s">
        <v>41</v>
      </c>
      <c r="I288" s="3" t="s">
        <v>185</v>
      </c>
      <c r="J288" s="2" t="s">
        <v>300</v>
      </c>
      <c r="K288" s="3" t="s">
        <v>118</v>
      </c>
    </row>
    <row r="289" spans="1:11" ht="15" hidden="1" customHeight="1" x14ac:dyDescent="0.2">
      <c r="A289" s="2" t="s">
        <v>10</v>
      </c>
      <c r="B289" s="4" t="s">
        <v>198</v>
      </c>
      <c r="C289" s="11" t="s">
        <v>199</v>
      </c>
      <c r="D289" s="2"/>
      <c r="E289" s="94">
        <v>8075</v>
      </c>
      <c r="F289" s="91">
        <v>0</v>
      </c>
      <c r="G289" s="66">
        <f t="shared" si="4"/>
        <v>8075</v>
      </c>
      <c r="H289" s="2" t="s">
        <v>41</v>
      </c>
      <c r="I289" s="3" t="s">
        <v>185</v>
      </c>
      <c r="J289" s="2" t="s">
        <v>300</v>
      </c>
      <c r="K289" s="3" t="s">
        <v>118</v>
      </c>
    </row>
    <row r="290" spans="1:11" ht="15" hidden="1" customHeight="1" x14ac:dyDescent="0.2">
      <c r="A290" s="2" t="s">
        <v>10</v>
      </c>
      <c r="B290" s="4" t="s">
        <v>198</v>
      </c>
      <c r="C290" s="11" t="s">
        <v>199</v>
      </c>
      <c r="D290" s="2"/>
      <c r="E290" s="94">
        <v>168209</v>
      </c>
      <c r="F290" s="91">
        <v>0</v>
      </c>
      <c r="G290" s="66">
        <f t="shared" si="4"/>
        <v>168209</v>
      </c>
      <c r="H290" s="2" t="s">
        <v>12</v>
      </c>
      <c r="I290" s="3" t="s">
        <v>45</v>
      </c>
      <c r="J290" s="2" t="s">
        <v>300</v>
      </c>
      <c r="K290" s="3" t="s">
        <v>118</v>
      </c>
    </row>
    <row r="291" spans="1:11" ht="15" hidden="1" customHeight="1" x14ac:dyDescent="0.2">
      <c r="A291" s="2" t="s">
        <v>10</v>
      </c>
      <c r="B291" s="4" t="s">
        <v>198</v>
      </c>
      <c r="C291" s="11" t="s">
        <v>199</v>
      </c>
      <c r="D291" s="2"/>
      <c r="E291" s="94">
        <v>135724</v>
      </c>
      <c r="F291" s="91">
        <v>0</v>
      </c>
      <c r="G291" s="66">
        <f t="shared" si="4"/>
        <v>135724</v>
      </c>
      <c r="H291" s="2" t="s">
        <v>41</v>
      </c>
      <c r="I291" s="3" t="s">
        <v>207</v>
      </c>
      <c r="J291" s="2" t="s">
        <v>300</v>
      </c>
      <c r="K291" s="3" t="s">
        <v>118</v>
      </c>
    </row>
    <row r="292" spans="1:11" ht="15" hidden="1" customHeight="1" x14ac:dyDescent="0.2">
      <c r="A292" s="2" t="s">
        <v>10</v>
      </c>
      <c r="B292" s="4" t="s">
        <v>198</v>
      </c>
      <c r="C292" s="11" t="s">
        <v>199</v>
      </c>
      <c r="D292" s="2"/>
      <c r="E292" s="94">
        <v>19191</v>
      </c>
      <c r="F292" s="91">
        <v>0</v>
      </c>
      <c r="G292" s="66">
        <f t="shared" si="4"/>
        <v>19191</v>
      </c>
      <c r="H292" s="2" t="s">
        <v>41</v>
      </c>
      <c r="I292" s="3" t="s">
        <v>185</v>
      </c>
      <c r="J292" s="2" t="s">
        <v>300</v>
      </c>
      <c r="K292" s="3" t="s">
        <v>118</v>
      </c>
    </row>
    <row r="293" spans="1:11" ht="15" hidden="1" customHeight="1" x14ac:dyDescent="0.2">
      <c r="A293" s="2" t="s">
        <v>10</v>
      </c>
      <c r="B293" s="4" t="s">
        <v>198</v>
      </c>
      <c r="C293" s="11" t="s">
        <v>250</v>
      </c>
      <c r="D293" s="2"/>
      <c r="E293" s="94">
        <v>22292</v>
      </c>
      <c r="F293" s="91">
        <v>0</v>
      </c>
      <c r="G293" s="66">
        <f t="shared" si="4"/>
        <v>22292</v>
      </c>
      <c r="H293" s="2" t="s">
        <v>12</v>
      </c>
      <c r="I293" s="3" t="s">
        <v>13</v>
      </c>
      <c r="J293" s="2" t="s">
        <v>300</v>
      </c>
      <c r="K293" s="3" t="s">
        <v>118</v>
      </c>
    </row>
    <row r="294" spans="1:11" ht="15" hidden="1" customHeight="1" x14ac:dyDescent="0.2">
      <c r="A294" s="2" t="s">
        <v>10</v>
      </c>
      <c r="B294" s="4" t="s">
        <v>198</v>
      </c>
      <c r="C294" s="11" t="s">
        <v>250</v>
      </c>
      <c r="D294" s="2"/>
      <c r="E294" s="94">
        <v>207710</v>
      </c>
      <c r="F294" s="91">
        <v>0</v>
      </c>
      <c r="G294" s="66">
        <f t="shared" si="4"/>
        <v>207710</v>
      </c>
      <c r="H294" s="2" t="s">
        <v>12</v>
      </c>
      <c r="I294" s="3" t="s">
        <v>45</v>
      </c>
      <c r="J294" s="2" t="s">
        <v>300</v>
      </c>
      <c r="K294" s="3" t="s">
        <v>118</v>
      </c>
    </row>
    <row r="295" spans="1:11" ht="15" hidden="1" customHeight="1" x14ac:dyDescent="0.2">
      <c r="A295" s="2" t="s">
        <v>10</v>
      </c>
      <c r="B295" s="4" t="s">
        <v>198</v>
      </c>
      <c r="C295" s="11" t="s">
        <v>250</v>
      </c>
      <c r="D295" s="2"/>
      <c r="E295" s="94">
        <v>119855</v>
      </c>
      <c r="F295" s="91">
        <v>0</v>
      </c>
      <c r="G295" s="66">
        <f t="shared" si="4"/>
        <v>119855</v>
      </c>
      <c r="H295" s="2" t="s">
        <v>12</v>
      </c>
      <c r="I295" s="3" t="s">
        <v>209</v>
      </c>
      <c r="J295" s="2" t="s">
        <v>300</v>
      </c>
      <c r="K295" s="3" t="s">
        <v>118</v>
      </c>
    </row>
    <row r="296" spans="1:11" ht="15" hidden="1" customHeight="1" x14ac:dyDescent="0.2">
      <c r="A296" s="2" t="s">
        <v>10</v>
      </c>
      <c r="B296" s="4" t="s">
        <v>198</v>
      </c>
      <c r="C296" s="11" t="s">
        <v>250</v>
      </c>
      <c r="D296" s="2"/>
      <c r="E296" s="94">
        <v>104115</v>
      </c>
      <c r="F296" s="91">
        <v>0</v>
      </c>
      <c r="G296" s="66">
        <f t="shared" si="4"/>
        <v>104115</v>
      </c>
      <c r="H296" s="2" t="s">
        <v>41</v>
      </c>
      <c r="I296" s="3" t="s">
        <v>185</v>
      </c>
      <c r="J296" s="2" t="s">
        <v>300</v>
      </c>
      <c r="K296" s="3" t="s">
        <v>118</v>
      </c>
    </row>
    <row r="297" spans="1:11" ht="15" hidden="1" customHeight="1" x14ac:dyDescent="0.2">
      <c r="A297" s="2" t="s">
        <v>10</v>
      </c>
      <c r="B297" s="4" t="s">
        <v>198</v>
      </c>
      <c r="C297" s="11" t="s">
        <v>250</v>
      </c>
      <c r="D297" s="2"/>
      <c r="E297" s="94">
        <v>11153</v>
      </c>
      <c r="F297" s="91">
        <v>0</v>
      </c>
      <c r="G297" s="66">
        <f t="shared" si="4"/>
        <v>11153</v>
      </c>
      <c r="H297" s="2" t="s">
        <v>41</v>
      </c>
      <c r="I297" s="3" t="s">
        <v>226</v>
      </c>
      <c r="J297" s="2" t="s">
        <v>300</v>
      </c>
      <c r="K297" s="3" t="s">
        <v>118</v>
      </c>
    </row>
    <row r="298" spans="1:11" ht="15" hidden="1" customHeight="1" x14ac:dyDescent="0.2">
      <c r="A298" s="2" t="s">
        <v>10</v>
      </c>
      <c r="B298" s="4" t="s">
        <v>198</v>
      </c>
      <c r="C298" s="11" t="s">
        <v>250</v>
      </c>
      <c r="D298" s="2"/>
      <c r="E298" s="94">
        <v>16533</v>
      </c>
      <c r="F298" s="91">
        <v>0</v>
      </c>
      <c r="G298" s="66">
        <f t="shared" si="4"/>
        <v>16533</v>
      </c>
      <c r="H298" s="2" t="s">
        <v>41</v>
      </c>
      <c r="I298" s="3" t="s">
        <v>227</v>
      </c>
      <c r="J298" s="2" t="s">
        <v>300</v>
      </c>
      <c r="K298" s="3" t="s">
        <v>118</v>
      </c>
    </row>
    <row r="299" spans="1:11" ht="15" hidden="1" customHeight="1" x14ac:dyDescent="0.2">
      <c r="A299" s="2" t="s">
        <v>10</v>
      </c>
      <c r="B299" s="4" t="s">
        <v>198</v>
      </c>
      <c r="C299" s="11" t="s">
        <v>250</v>
      </c>
      <c r="D299" s="2"/>
      <c r="E299" s="94">
        <v>17702</v>
      </c>
      <c r="F299" s="91">
        <v>0</v>
      </c>
      <c r="G299" s="66">
        <f t="shared" si="4"/>
        <v>17702</v>
      </c>
      <c r="H299" s="2" t="s">
        <v>41</v>
      </c>
      <c r="I299" s="3" t="s">
        <v>71</v>
      </c>
      <c r="J299" s="2" t="s">
        <v>300</v>
      </c>
      <c r="K299" s="3" t="s">
        <v>118</v>
      </c>
    </row>
    <row r="300" spans="1:11" ht="15" hidden="1" customHeight="1" x14ac:dyDescent="0.2">
      <c r="A300" s="2" t="s">
        <v>10</v>
      </c>
      <c r="B300" s="4" t="s">
        <v>198</v>
      </c>
      <c r="C300" s="11" t="s">
        <v>250</v>
      </c>
      <c r="D300" s="2"/>
      <c r="E300" s="94">
        <v>24727</v>
      </c>
      <c r="F300" s="91">
        <v>0</v>
      </c>
      <c r="G300" s="66">
        <f t="shared" si="4"/>
        <v>24727</v>
      </c>
      <c r="H300" s="2" t="s">
        <v>41</v>
      </c>
      <c r="I300" s="3" t="s">
        <v>176</v>
      </c>
      <c r="J300" s="2" t="s">
        <v>300</v>
      </c>
      <c r="K300" s="3" t="s">
        <v>118</v>
      </c>
    </row>
    <row r="301" spans="1:11" ht="15" hidden="1" customHeight="1" x14ac:dyDescent="0.2">
      <c r="A301" s="2" t="s">
        <v>10</v>
      </c>
      <c r="B301" s="4" t="s">
        <v>198</v>
      </c>
      <c r="C301" s="11" t="s">
        <v>250</v>
      </c>
      <c r="D301" s="2"/>
      <c r="E301" s="94">
        <v>33399</v>
      </c>
      <c r="F301" s="91">
        <v>0</v>
      </c>
      <c r="G301" s="66">
        <f t="shared" si="4"/>
        <v>33399</v>
      </c>
      <c r="H301" s="2" t="s">
        <v>41</v>
      </c>
      <c r="I301" s="3" t="s">
        <v>175</v>
      </c>
      <c r="J301" s="2" t="s">
        <v>300</v>
      </c>
      <c r="K301" s="3" t="s">
        <v>118</v>
      </c>
    </row>
    <row r="302" spans="1:11" ht="15" hidden="1" customHeight="1" x14ac:dyDescent="0.2">
      <c r="A302" s="2" t="s">
        <v>10</v>
      </c>
      <c r="B302" s="4" t="s">
        <v>198</v>
      </c>
      <c r="C302" s="11" t="s">
        <v>250</v>
      </c>
      <c r="D302" s="2"/>
      <c r="E302" s="94">
        <v>41461</v>
      </c>
      <c r="F302" s="91">
        <v>0</v>
      </c>
      <c r="G302" s="66">
        <f t="shared" si="4"/>
        <v>41461</v>
      </c>
      <c r="H302" s="2" t="s">
        <v>41</v>
      </c>
      <c r="I302" s="3" t="s">
        <v>38</v>
      </c>
      <c r="J302" s="2" t="s">
        <v>300</v>
      </c>
      <c r="K302" s="3" t="s">
        <v>118</v>
      </c>
    </row>
    <row r="303" spans="1:11" ht="15" hidden="1" customHeight="1" x14ac:dyDescent="0.2">
      <c r="A303" s="2" t="s">
        <v>10</v>
      </c>
      <c r="B303" s="4" t="s">
        <v>198</v>
      </c>
      <c r="C303" s="11" t="s">
        <v>250</v>
      </c>
      <c r="D303" s="2"/>
      <c r="E303" s="94">
        <v>17907</v>
      </c>
      <c r="F303" s="91">
        <v>0</v>
      </c>
      <c r="G303" s="66">
        <f t="shared" si="4"/>
        <v>17907</v>
      </c>
      <c r="H303" s="2" t="s">
        <v>41</v>
      </c>
      <c r="I303" s="3" t="s">
        <v>47</v>
      </c>
      <c r="J303" s="2" t="s">
        <v>300</v>
      </c>
      <c r="K303" s="3" t="s">
        <v>118</v>
      </c>
    </row>
    <row r="304" spans="1:11" ht="15" hidden="1" customHeight="1" x14ac:dyDescent="0.2">
      <c r="A304" s="2" t="s">
        <v>10</v>
      </c>
      <c r="B304" s="4" t="s">
        <v>198</v>
      </c>
      <c r="C304" s="11" t="s">
        <v>250</v>
      </c>
      <c r="D304" s="2"/>
      <c r="E304" s="94">
        <v>25267</v>
      </c>
      <c r="F304" s="91">
        <v>0</v>
      </c>
      <c r="G304" s="66">
        <f t="shared" si="4"/>
        <v>25267</v>
      </c>
      <c r="H304" s="2" t="s">
        <v>41</v>
      </c>
      <c r="I304" s="3" t="s">
        <v>178</v>
      </c>
      <c r="J304" s="2" t="s">
        <v>300</v>
      </c>
      <c r="K304" s="3" t="s">
        <v>118</v>
      </c>
    </row>
    <row r="305" spans="1:11" ht="15" hidden="1" customHeight="1" x14ac:dyDescent="0.2">
      <c r="A305" s="2" t="s">
        <v>10</v>
      </c>
      <c r="B305" s="4" t="s">
        <v>200</v>
      </c>
      <c r="C305" s="11" t="s">
        <v>201</v>
      </c>
      <c r="D305" s="2"/>
      <c r="E305" s="94">
        <v>34982</v>
      </c>
      <c r="F305" s="91">
        <v>0</v>
      </c>
      <c r="G305" s="66">
        <f t="shared" si="4"/>
        <v>34982</v>
      </c>
      <c r="H305" s="2" t="s">
        <v>12</v>
      </c>
      <c r="I305" s="3" t="s">
        <v>45</v>
      </c>
      <c r="J305" s="2" t="s">
        <v>300</v>
      </c>
      <c r="K305" s="3" t="s">
        <v>118</v>
      </c>
    </row>
    <row r="306" spans="1:11" ht="15" hidden="1" customHeight="1" x14ac:dyDescent="0.2">
      <c r="A306" s="2" t="s">
        <v>10</v>
      </c>
      <c r="B306" s="4" t="s">
        <v>200</v>
      </c>
      <c r="C306" s="11" t="s">
        <v>201</v>
      </c>
      <c r="D306" s="2"/>
      <c r="E306" s="94">
        <v>44961</v>
      </c>
      <c r="F306" s="91">
        <v>0</v>
      </c>
      <c r="G306" s="66">
        <f t="shared" si="4"/>
        <v>44961</v>
      </c>
      <c r="H306" s="2" t="s">
        <v>41</v>
      </c>
      <c r="I306" s="3" t="s">
        <v>176</v>
      </c>
      <c r="J306" s="2" t="s">
        <v>300</v>
      </c>
      <c r="K306" s="3" t="s">
        <v>118</v>
      </c>
    </row>
    <row r="307" spans="1:11" ht="15" hidden="1" customHeight="1" x14ac:dyDescent="0.2">
      <c r="A307" s="2" t="s">
        <v>10</v>
      </c>
      <c r="B307" s="4" t="s">
        <v>200</v>
      </c>
      <c r="C307" s="11" t="s">
        <v>201</v>
      </c>
      <c r="D307" s="2"/>
      <c r="E307" s="94">
        <v>105840</v>
      </c>
      <c r="F307" s="91">
        <v>0</v>
      </c>
      <c r="G307" s="66">
        <f t="shared" si="4"/>
        <v>105840</v>
      </c>
      <c r="H307" s="2" t="s">
        <v>41</v>
      </c>
      <c r="I307" s="3" t="s">
        <v>38</v>
      </c>
      <c r="J307" s="2" t="s">
        <v>300</v>
      </c>
      <c r="K307" s="3" t="s">
        <v>118</v>
      </c>
    </row>
    <row r="308" spans="1:11" ht="15" hidden="1" customHeight="1" x14ac:dyDescent="0.2">
      <c r="A308" s="2" t="s">
        <v>10</v>
      </c>
      <c r="B308" s="4" t="s">
        <v>200</v>
      </c>
      <c r="C308" s="11" t="s">
        <v>201</v>
      </c>
      <c r="D308" s="2"/>
      <c r="E308" s="94">
        <v>106992</v>
      </c>
      <c r="F308" s="91">
        <v>0</v>
      </c>
      <c r="G308" s="66">
        <f t="shared" si="4"/>
        <v>106992</v>
      </c>
      <c r="H308" s="2" t="s">
        <v>41</v>
      </c>
      <c r="I308" s="3" t="s">
        <v>178</v>
      </c>
      <c r="J308" s="2" t="s">
        <v>300</v>
      </c>
      <c r="K308" s="3" t="s">
        <v>118</v>
      </c>
    </row>
    <row r="309" spans="1:11" ht="15" hidden="1" customHeight="1" x14ac:dyDescent="0.2">
      <c r="A309" s="2" t="s">
        <v>10</v>
      </c>
      <c r="B309" s="4" t="s">
        <v>200</v>
      </c>
      <c r="C309" s="11" t="s">
        <v>201</v>
      </c>
      <c r="D309" s="2"/>
      <c r="E309" s="94">
        <v>4420</v>
      </c>
      <c r="F309" s="91">
        <v>0</v>
      </c>
      <c r="G309" s="66">
        <f t="shared" si="4"/>
        <v>4420</v>
      </c>
      <c r="H309" s="2" t="s">
        <v>41</v>
      </c>
      <c r="I309" s="3" t="s">
        <v>178</v>
      </c>
      <c r="J309" s="2" t="s">
        <v>300</v>
      </c>
      <c r="K309" s="3" t="s">
        <v>118</v>
      </c>
    </row>
    <row r="310" spans="1:11" ht="15" hidden="1" customHeight="1" x14ac:dyDescent="0.2">
      <c r="A310" s="2" t="s">
        <v>10</v>
      </c>
      <c r="B310" s="4" t="s">
        <v>200</v>
      </c>
      <c r="C310" s="11" t="s">
        <v>201</v>
      </c>
      <c r="D310" s="2"/>
      <c r="E310" s="94">
        <v>4310</v>
      </c>
      <c r="F310" s="91">
        <v>0</v>
      </c>
      <c r="G310" s="66">
        <f t="shared" si="4"/>
        <v>4310</v>
      </c>
      <c r="H310" s="2" t="s">
        <v>41</v>
      </c>
      <c r="I310" s="3" t="s">
        <v>185</v>
      </c>
      <c r="J310" s="2" t="s">
        <v>300</v>
      </c>
      <c r="K310" s="3" t="s">
        <v>118</v>
      </c>
    </row>
    <row r="311" spans="1:11" ht="15" hidden="1" customHeight="1" x14ac:dyDescent="0.2">
      <c r="A311" s="2" t="s">
        <v>10</v>
      </c>
      <c r="B311" s="4" t="s">
        <v>200</v>
      </c>
      <c r="C311" s="11" t="s">
        <v>201</v>
      </c>
      <c r="D311" s="2"/>
      <c r="E311" s="94">
        <v>8734</v>
      </c>
      <c r="F311" s="91">
        <v>0</v>
      </c>
      <c r="G311" s="66">
        <f t="shared" si="4"/>
        <v>8734</v>
      </c>
      <c r="H311" s="2" t="s">
        <v>41</v>
      </c>
      <c r="I311" s="3" t="s">
        <v>185</v>
      </c>
      <c r="J311" s="2" t="s">
        <v>300</v>
      </c>
      <c r="K311" s="3" t="s">
        <v>118</v>
      </c>
    </row>
    <row r="312" spans="1:11" ht="15" hidden="1" customHeight="1" x14ac:dyDescent="0.2">
      <c r="A312" s="2" t="s">
        <v>10</v>
      </c>
      <c r="B312" s="4" t="s">
        <v>200</v>
      </c>
      <c r="C312" s="11" t="s">
        <v>201</v>
      </c>
      <c r="D312" s="2"/>
      <c r="E312" s="94">
        <v>168209</v>
      </c>
      <c r="F312" s="91">
        <v>0</v>
      </c>
      <c r="G312" s="66">
        <f t="shared" si="4"/>
        <v>168209</v>
      </c>
      <c r="H312" s="2" t="s">
        <v>12</v>
      </c>
      <c r="I312" s="3" t="s">
        <v>45</v>
      </c>
      <c r="J312" s="2" t="s">
        <v>300</v>
      </c>
      <c r="K312" s="3" t="s">
        <v>118</v>
      </c>
    </row>
    <row r="313" spans="1:11" ht="15" hidden="1" customHeight="1" x14ac:dyDescent="0.2">
      <c r="A313" s="2" t="s">
        <v>10</v>
      </c>
      <c r="B313" s="4" t="s">
        <v>200</v>
      </c>
      <c r="C313" s="11" t="s">
        <v>201</v>
      </c>
      <c r="D313" s="2"/>
      <c r="E313" s="94">
        <v>135725</v>
      </c>
      <c r="F313" s="91">
        <v>0</v>
      </c>
      <c r="G313" s="66">
        <f t="shared" si="4"/>
        <v>135725</v>
      </c>
      <c r="H313" s="2" t="s">
        <v>41</v>
      </c>
      <c r="I313" s="3" t="s">
        <v>207</v>
      </c>
      <c r="J313" s="2" t="s">
        <v>300</v>
      </c>
      <c r="K313" s="3" t="s">
        <v>118</v>
      </c>
    </row>
    <row r="314" spans="1:11" ht="15" hidden="1" customHeight="1" x14ac:dyDescent="0.2">
      <c r="A314" s="2" t="s">
        <v>10</v>
      </c>
      <c r="B314" s="4" t="s">
        <v>200</v>
      </c>
      <c r="C314" s="11" t="s">
        <v>201</v>
      </c>
      <c r="D314" s="2"/>
      <c r="E314" s="94">
        <v>20758</v>
      </c>
      <c r="F314" s="91">
        <v>0</v>
      </c>
      <c r="G314" s="66">
        <f t="shared" si="4"/>
        <v>20758</v>
      </c>
      <c r="H314" s="2" t="s">
        <v>41</v>
      </c>
      <c r="I314" s="3" t="s">
        <v>185</v>
      </c>
      <c r="J314" s="2" t="s">
        <v>300</v>
      </c>
      <c r="K314" s="3" t="s">
        <v>118</v>
      </c>
    </row>
    <row r="315" spans="1:11" ht="15" hidden="1" customHeight="1" x14ac:dyDescent="0.2">
      <c r="A315" s="2" t="s">
        <v>10</v>
      </c>
      <c r="B315" s="4" t="s">
        <v>200</v>
      </c>
      <c r="C315" s="11" t="s">
        <v>251</v>
      </c>
      <c r="D315" s="2"/>
      <c r="E315" s="94">
        <v>22292</v>
      </c>
      <c r="F315" s="91">
        <v>0</v>
      </c>
      <c r="G315" s="66">
        <f t="shared" si="4"/>
        <v>22292</v>
      </c>
      <c r="H315" s="2" t="s">
        <v>12</v>
      </c>
      <c r="I315" s="3" t="s">
        <v>13</v>
      </c>
      <c r="J315" s="2" t="s">
        <v>300</v>
      </c>
      <c r="K315" s="3" t="s">
        <v>118</v>
      </c>
    </row>
    <row r="316" spans="1:11" ht="15" hidden="1" customHeight="1" x14ac:dyDescent="0.2">
      <c r="A316" s="2" t="s">
        <v>10</v>
      </c>
      <c r="B316" s="4" t="s">
        <v>200</v>
      </c>
      <c r="C316" s="11" t="s">
        <v>251</v>
      </c>
      <c r="D316" s="2"/>
      <c r="E316" s="94">
        <v>207710</v>
      </c>
      <c r="F316" s="91">
        <v>0</v>
      </c>
      <c r="G316" s="66">
        <f t="shared" si="4"/>
        <v>207710</v>
      </c>
      <c r="H316" s="2" t="s">
        <v>12</v>
      </c>
      <c r="I316" s="3" t="s">
        <v>45</v>
      </c>
      <c r="J316" s="2" t="s">
        <v>300</v>
      </c>
      <c r="K316" s="3" t="s">
        <v>118</v>
      </c>
    </row>
    <row r="317" spans="1:11" ht="15" hidden="1" customHeight="1" x14ac:dyDescent="0.2">
      <c r="A317" s="2" t="s">
        <v>10</v>
      </c>
      <c r="B317" s="4" t="s">
        <v>200</v>
      </c>
      <c r="C317" s="11" t="s">
        <v>251</v>
      </c>
      <c r="D317" s="2"/>
      <c r="E317" s="94">
        <v>119855</v>
      </c>
      <c r="F317" s="91">
        <v>0</v>
      </c>
      <c r="G317" s="66">
        <f t="shared" si="4"/>
        <v>119855</v>
      </c>
      <c r="H317" s="2" t="s">
        <v>12</v>
      </c>
      <c r="I317" s="3" t="s">
        <v>209</v>
      </c>
      <c r="J317" s="2" t="s">
        <v>300</v>
      </c>
      <c r="K317" s="3" t="s">
        <v>118</v>
      </c>
    </row>
    <row r="318" spans="1:11" ht="15" hidden="1" customHeight="1" x14ac:dyDescent="0.2">
      <c r="A318" s="2" t="s">
        <v>10</v>
      </c>
      <c r="B318" s="4" t="s">
        <v>200</v>
      </c>
      <c r="C318" s="11" t="s">
        <v>251</v>
      </c>
      <c r="D318" s="2"/>
      <c r="E318" s="94">
        <v>104115</v>
      </c>
      <c r="F318" s="91">
        <v>0</v>
      </c>
      <c r="G318" s="66">
        <f t="shared" si="4"/>
        <v>104115</v>
      </c>
      <c r="H318" s="2" t="s">
        <v>41</v>
      </c>
      <c r="I318" s="3" t="s">
        <v>185</v>
      </c>
      <c r="J318" s="2" t="s">
        <v>300</v>
      </c>
      <c r="K318" s="3" t="s">
        <v>118</v>
      </c>
    </row>
    <row r="319" spans="1:11" ht="15" hidden="1" customHeight="1" x14ac:dyDescent="0.2">
      <c r="A319" s="2" t="s">
        <v>10</v>
      </c>
      <c r="B319" s="4" t="s">
        <v>200</v>
      </c>
      <c r="C319" s="11" t="s">
        <v>251</v>
      </c>
      <c r="D319" s="2"/>
      <c r="E319" s="94">
        <v>11153</v>
      </c>
      <c r="F319" s="91">
        <v>0</v>
      </c>
      <c r="G319" s="66">
        <f t="shared" si="4"/>
        <v>11153</v>
      </c>
      <c r="H319" s="2" t="s">
        <v>41</v>
      </c>
      <c r="I319" s="3" t="s">
        <v>226</v>
      </c>
      <c r="J319" s="2" t="s">
        <v>300</v>
      </c>
      <c r="K319" s="3" t="s">
        <v>118</v>
      </c>
    </row>
    <row r="320" spans="1:11" ht="15" hidden="1" customHeight="1" x14ac:dyDescent="0.2">
      <c r="A320" s="2" t="s">
        <v>10</v>
      </c>
      <c r="B320" s="4" t="s">
        <v>200</v>
      </c>
      <c r="C320" s="11" t="s">
        <v>251</v>
      </c>
      <c r="D320" s="2"/>
      <c r="E320" s="94">
        <v>16533</v>
      </c>
      <c r="F320" s="91">
        <v>0</v>
      </c>
      <c r="G320" s="66">
        <f t="shared" si="4"/>
        <v>16533</v>
      </c>
      <c r="H320" s="2" t="s">
        <v>41</v>
      </c>
      <c r="I320" s="3" t="s">
        <v>227</v>
      </c>
      <c r="J320" s="2" t="s">
        <v>300</v>
      </c>
      <c r="K320" s="3" t="s">
        <v>118</v>
      </c>
    </row>
    <row r="321" spans="1:11" ht="15" hidden="1" customHeight="1" x14ac:dyDescent="0.2">
      <c r="A321" s="2" t="s">
        <v>10</v>
      </c>
      <c r="B321" s="4" t="s">
        <v>200</v>
      </c>
      <c r="C321" s="11" t="s">
        <v>251</v>
      </c>
      <c r="D321" s="2"/>
      <c r="E321" s="94">
        <v>17702</v>
      </c>
      <c r="F321" s="91">
        <v>0</v>
      </c>
      <c r="G321" s="66">
        <f t="shared" si="4"/>
        <v>17702</v>
      </c>
      <c r="H321" s="2" t="s">
        <v>41</v>
      </c>
      <c r="I321" s="3" t="s">
        <v>71</v>
      </c>
      <c r="J321" s="2" t="s">
        <v>300</v>
      </c>
      <c r="K321" s="3" t="s">
        <v>118</v>
      </c>
    </row>
    <row r="322" spans="1:11" ht="15" hidden="1" customHeight="1" x14ac:dyDescent="0.2">
      <c r="A322" s="2" t="s">
        <v>10</v>
      </c>
      <c r="B322" s="4" t="s">
        <v>200</v>
      </c>
      <c r="C322" s="11" t="s">
        <v>251</v>
      </c>
      <c r="D322" s="2"/>
      <c r="E322" s="94">
        <v>24727</v>
      </c>
      <c r="F322" s="91">
        <v>0</v>
      </c>
      <c r="G322" s="66">
        <f t="shared" si="4"/>
        <v>24727</v>
      </c>
      <c r="H322" s="2" t="s">
        <v>41</v>
      </c>
      <c r="I322" s="3" t="s">
        <v>176</v>
      </c>
      <c r="J322" s="2" t="s">
        <v>300</v>
      </c>
      <c r="K322" s="3" t="s">
        <v>118</v>
      </c>
    </row>
    <row r="323" spans="1:11" ht="15" hidden="1" customHeight="1" x14ac:dyDescent="0.2">
      <c r="A323" s="2" t="s">
        <v>10</v>
      </c>
      <c r="B323" s="4" t="s">
        <v>200</v>
      </c>
      <c r="C323" s="11" t="s">
        <v>251</v>
      </c>
      <c r="D323" s="2"/>
      <c r="E323" s="94">
        <v>33399</v>
      </c>
      <c r="F323" s="91">
        <v>0</v>
      </c>
      <c r="G323" s="66">
        <f t="shared" si="4"/>
        <v>33399</v>
      </c>
      <c r="H323" s="2" t="s">
        <v>41</v>
      </c>
      <c r="I323" s="3" t="s">
        <v>175</v>
      </c>
      <c r="J323" s="2" t="s">
        <v>300</v>
      </c>
      <c r="K323" s="3" t="s">
        <v>118</v>
      </c>
    </row>
    <row r="324" spans="1:11" ht="15" hidden="1" customHeight="1" x14ac:dyDescent="0.2">
      <c r="A324" s="2" t="s">
        <v>10</v>
      </c>
      <c r="B324" s="4" t="s">
        <v>200</v>
      </c>
      <c r="C324" s="11" t="s">
        <v>251</v>
      </c>
      <c r="D324" s="2"/>
      <c r="E324" s="94">
        <v>41461</v>
      </c>
      <c r="F324" s="91">
        <v>0</v>
      </c>
      <c r="G324" s="66">
        <f t="shared" si="4"/>
        <v>41461</v>
      </c>
      <c r="H324" s="2" t="s">
        <v>41</v>
      </c>
      <c r="I324" s="3" t="s">
        <v>38</v>
      </c>
      <c r="J324" s="2" t="s">
        <v>300</v>
      </c>
      <c r="K324" s="3" t="s">
        <v>118</v>
      </c>
    </row>
    <row r="325" spans="1:11" ht="15" hidden="1" customHeight="1" x14ac:dyDescent="0.2">
      <c r="A325" s="2" t="s">
        <v>10</v>
      </c>
      <c r="B325" s="4" t="s">
        <v>200</v>
      </c>
      <c r="C325" s="11" t="s">
        <v>251</v>
      </c>
      <c r="D325" s="2"/>
      <c r="E325" s="94">
        <v>17907</v>
      </c>
      <c r="F325" s="91">
        <v>0</v>
      </c>
      <c r="G325" s="66">
        <f t="shared" si="4"/>
        <v>17907</v>
      </c>
      <c r="H325" s="2" t="s">
        <v>41</v>
      </c>
      <c r="I325" s="3" t="s">
        <v>47</v>
      </c>
      <c r="J325" s="2" t="s">
        <v>300</v>
      </c>
      <c r="K325" s="3" t="s">
        <v>118</v>
      </c>
    </row>
    <row r="326" spans="1:11" ht="15" hidden="1" customHeight="1" x14ac:dyDescent="0.2">
      <c r="A326" s="2" t="s">
        <v>10</v>
      </c>
      <c r="B326" s="4" t="s">
        <v>200</v>
      </c>
      <c r="C326" s="11" t="s">
        <v>251</v>
      </c>
      <c r="D326" s="2"/>
      <c r="E326" s="94">
        <v>25267</v>
      </c>
      <c r="F326" s="91">
        <v>0</v>
      </c>
      <c r="G326" s="66">
        <f t="shared" si="4"/>
        <v>25267</v>
      </c>
      <c r="H326" s="2" t="s">
        <v>41</v>
      </c>
      <c r="I326" s="3" t="s">
        <v>178</v>
      </c>
      <c r="J326" s="2" t="s">
        <v>300</v>
      </c>
      <c r="K326" s="3" t="s">
        <v>118</v>
      </c>
    </row>
    <row r="327" spans="1:11" ht="15" hidden="1" customHeight="1" x14ac:dyDescent="0.2">
      <c r="A327" s="2" t="s">
        <v>10</v>
      </c>
      <c r="B327" s="4" t="s">
        <v>58</v>
      </c>
      <c r="C327" s="11" t="s">
        <v>217</v>
      </c>
      <c r="D327" s="2" t="s">
        <v>296</v>
      </c>
      <c r="E327" s="94">
        <v>0</v>
      </c>
      <c r="F327" s="91">
        <v>9868975</v>
      </c>
      <c r="G327" s="66">
        <f t="shared" si="4"/>
        <v>-9868975</v>
      </c>
      <c r="H327" s="2" t="s">
        <v>12</v>
      </c>
      <c r="I327" s="3" t="s">
        <v>45</v>
      </c>
      <c r="J327" s="2" t="s">
        <v>298</v>
      </c>
      <c r="K327" s="3" t="s">
        <v>56</v>
      </c>
    </row>
    <row r="328" spans="1:11" ht="15" hidden="1" customHeight="1" x14ac:dyDescent="0.2">
      <c r="A328" s="2" t="s">
        <v>10</v>
      </c>
      <c r="B328" s="4" t="s">
        <v>58</v>
      </c>
      <c r="C328" s="11" t="s">
        <v>217</v>
      </c>
      <c r="D328" s="2" t="s">
        <v>296</v>
      </c>
      <c r="E328" s="94">
        <v>0</v>
      </c>
      <c r="F328" s="91">
        <v>2088140</v>
      </c>
      <c r="G328" s="66">
        <f t="shared" si="4"/>
        <v>-2088140</v>
      </c>
      <c r="H328" s="2" t="s">
        <v>12</v>
      </c>
      <c r="I328" s="3" t="s">
        <v>45</v>
      </c>
      <c r="J328" s="2" t="s">
        <v>298</v>
      </c>
      <c r="K328" s="3" t="s">
        <v>270</v>
      </c>
    </row>
    <row r="329" spans="1:11" ht="15" hidden="1" customHeight="1" x14ac:dyDescent="0.2">
      <c r="A329" s="2" t="s">
        <v>10</v>
      </c>
      <c r="B329" s="4" t="s">
        <v>58</v>
      </c>
      <c r="C329" s="11" t="s">
        <v>217</v>
      </c>
      <c r="D329" s="2" t="s">
        <v>296</v>
      </c>
      <c r="E329" s="94">
        <v>0</v>
      </c>
      <c r="F329" s="91">
        <v>5167597</v>
      </c>
      <c r="G329" s="66">
        <f t="shared" si="4"/>
        <v>-5167597</v>
      </c>
      <c r="H329" s="2" t="s">
        <v>12</v>
      </c>
      <c r="I329" s="3" t="s">
        <v>45</v>
      </c>
      <c r="J329" s="2" t="s">
        <v>298</v>
      </c>
      <c r="K329" s="3" t="s">
        <v>270</v>
      </c>
    </row>
    <row r="330" spans="1:11" ht="15" hidden="1" customHeight="1" x14ac:dyDescent="0.2">
      <c r="A330" s="2" t="s">
        <v>10</v>
      </c>
      <c r="B330" s="4" t="s">
        <v>58</v>
      </c>
      <c r="C330" s="11" t="s">
        <v>217</v>
      </c>
      <c r="D330" s="2" t="s">
        <v>296</v>
      </c>
      <c r="E330" s="94">
        <v>0</v>
      </c>
      <c r="F330" s="91">
        <v>4864595</v>
      </c>
      <c r="G330" s="66">
        <f t="shared" si="4"/>
        <v>-4864595</v>
      </c>
      <c r="H330" s="2" t="s">
        <v>12</v>
      </c>
      <c r="I330" s="3" t="s">
        <v>45</v>
      </c>
      <c r="J330" s="2" t="s">
        <v>298</v>
      </c>
      <c r="K330" s="3" t="s">
        <v>270</v>
      </c>
    </row>
    <row r="331" spans="1:11" ht="15" hidden="1" customHeight="1" x14ac:dyDescent="0.2">
      <c r="A331" s="2" t="s">
        <v>10</v>
      </c>
      <c r="B331" s="4" t="s">
        <v>58</v>
      </c>
      <c r="C331" s="11" t="s">
        <v>217</v>
      </c>
      <c r="D331" s="2" t="s">
        <v>296</v>
      </c>
      <c r="E331" s="94">
        <v>0</v>
      </c>
      <c r="F331" s="91">
        <v>5184654</v>
      </c>
      <c r="G331" s="66">
        <f t="shared" ref="G331:G394" si="5">+E331-F331</f>
        <v>-5184654</v>
      </c>
      <c r="H331" s="2" t="s">
        <v>12</v>
      </c>
      <c r="I331" s="3" t="s">
        <v>45</v>
      </c>
      <c r="J331" s="2" t="s">
        <v>298</v>
      </c>
      <c r="K331" s="3" t="s">
        <v>270</v>
      </c>
    </row>
    <row r="332" spans="1:11" ht="15" hidden="1" customHeight="1" x14ac:dyDescent="0.2">
      <c r="A332" s="2" t="s">
        <v>10</v>
      </c>
      <c r="B332" s="4" t="s">
        <v>58</v>
      </c>
      <c r="C332" s="11" t="s">
        <v>217</v>
      </c>
      <c r="D332" s="2" t="s">
        <v>296</v>
      </c>
      <c r="E332" s="94">
        <v>0</v>
      </c>
      <c r="F332" s="91">
        <v>521822</v>
      </c>
      <c r="G332" s="66">
        <f t="shared" si="5"/>
        <v>-521822</v>
      </c>
      <c r="H332" s="2" t="s">
        <v>12</v>
      </c>
      <c r="I332" s="3" t="s">
        <v>45</v>
      </c>
      <c r="J332" s="2" t="s">
        <v>298</v>
      </c>
      <c r="K332" s="3" t="s">
        <v>270</v>
      </c>
    </row>
    <row r="333" spans="1:11" ht="15" hidden="1" customHeight="1" x14ac:dyDescent="0.2">
      <c r="A333" s="2" t="s">
        <v>10</v>
      </c>
      <c r="B333" s="4" t="s">
        <v>58</v>
      </c>
      <c r="C333" s="11" t="s">
        <v>217</v>
      </c>
      <c r="D333" s="2" t="s">
        <v>296</v>
      </c>
      <c r="E333" s="94">
        <v>0</v>
      </c>
      <c r="F333" s="91">
        <v>10206317</v>
      </c>
      <c r="G333" s="66">
        <f t="shared" si="5"/>
        <v>-10206317</v>
      </c>
      <c r="H333" s="2" t="s">
        <v>12</v>
      </c>
      <c r="I333" s="3" t="s">
        <v>45</v>
      </c>
      <c r="J333" s="2" t="s">
        <v>298</v>
      </c>
      <c r="K333" s="3" t="s">
        <v>270</v>
      </c>
    </row>
    <row r="334" spans="1:11" ht="15" hidden="1" customHeight="1" x14ac:dyDescent="0.2">
      <c r="A334" s="2" t="s">
        <v>10</v>
      </c>
      <c r="B334" s="4" t="s">
        <v>58</v>
      </c>
      <c r="C334" s="11" t="s">
        <v>217</v>
      </c>
      <c r="D334" s="2" t="s">
        <v>296</v>
      </c>
      <c r="E334" s="94">
        <v>0</v>
      </c>
      <c r="F334" s="91">
        <v>8571148</v>
      </c>
      <c r="G334" s="66">
        <f t="shared" si="5"/>
        <v>-8571148</v>
      </c>
      <c r="H334" s="2" t="s">
        <v>12</v>
      </c>
      <c r="I334" s="3" t="s">
        <v>45</v>
      </c>
      <c r="J334" s="2" t="s">
        <v>298</v>
      </c>
      <c r="K334" s="3" t="s">
        <v>270</v>
      </c>
    </row>
    <row r="335" spans="1:11" ht="15" hidden="1" customHeight="1" x14ac:dyDescent="0.2">
      <c r="A335" s="2" t="s">
        <v>10</v>
      </c>
      <c r="B335" s="4" t="s">
        <v>58</v>
      </c>
      <c r="C335" s="11" t="s">
        <v>217</v>
      </c>
      <c r="D335" s="2" t="s">
        <v>296</v>
      </c>
      <c r="E335" s="94">
        <v>0</v>
      </c>
      <c r="F335" s="91">
        <v>674174</v>
      </c>
      <c r="G335" s="66">
        <f t="shared" si="5"/>
        <v>-674174</v>
      </c>
      <c r="H335" s="2" t="s">
        <v>12</v>
      </c>
      <c r="I335" s="3" t="s">
        <v>45</v>
      </c>
      <c r="J335" s="2" t="s">
        <v>298</v>
      </c>
      <c r="K335" s="3" t="s">
        <v>270</v>
      </c>
    </row>
    <row r="336" spans="1:11" ht="15" hidden="1" customHeight="1" x14ac:dyDescent="0.2">
      <c r="A336" s="2" t="s">
        <v>10</v>
      </c>
      <c r="B336" s="4" t="s">
        <v>58</v>
      </c>
      <c r="C336" s="11" t="s">
        <v>217</v>
      </c>
      <c r="D336" s="2" t="s">
        <v>296</v>
      </c>
      <c r="E336" s="94">
        <v>0</v>
      </c>
      <c r="F336" s="91">
        <v>1111888</v>
      </c>
      <c r="G336" s="66">
        <f t="shared" si="5"/>
        <v>-1111888</v>
      </c>
      <c r="H336" s="2" t="s">
        <v>12</v>
      </c>
      <c r="I336" s="3" t="s">
        <v>45</v>
      </c>
      <c r="J336" s="2" t="s">
        <v>298</v>
      </c>
      <c r="K336" s="3" t="s">
        <v>270</v>
      </c>
    </row>
    <row r="337" spans="1:11" ht="15" hidden="1" customHeight="1" x14ac:dyDescent="0.2">
      <c r="A337" s="2" t="s">
        <v>10</v>
      </c>
      <c r="B337" s="4" t="s">
        <v>58</v>
      </c>
      <c r="C337" s="11" t="s">
        <v>217</v>
      </c>
      <c r="D337" s="2" t="s">
        <v>296</v>
      </c>
      <c r="E337" s="94">
        <v>0</v>
      </c>
      <c r="F337" s="91">
        <v>330173</v>
      </c>
      <c r="G337" s="66">
        <f t="shared" si="5"/>
        <v>-330173</v>
      </c>
      <c r="H337" s="2" t="s">
        <v>12</v>
      </c>
      <c r="I337" s="3" t="s">
        <v>45</v>
      </c>
      <c r="J337" s="2" t="s">
        <v>298</v>
      </c>
      <c r="K337" s="3" t="s">
        <v>270</v>
      </c>
    </row>
    <row r="338" spans="1:11" ht="15" hidden="1" customHeight="1" x14ac:dyDescent="0.2">
      <c r="A338" s="2" t="s">
        <v>10</v>
      </c>
      <c r="B338" s="4" t="s">
        <v>58</v>
      </c>
      <c r="C338" s="11" t="s">
        <v>217</v>
      </c>
      <c r="D338" s="2" t="s">
        <v>296</v>
      </c>
      <c r="E338" s="94">
        <v>0</v>
      </c>
      <c r="F338" s="91">
        <v>6743460</v>
      </c>
      <c r="G338" s="66">
        <f t="shared" si="5"/>
        <v>-6743460</v>
      </c>
      <c r="H338" s="2" t="s">
        <v>12</v>
      </c>
      <c r="I338" s="3" t="s">
        <v>45</v>
      </c>
      <c r="J338" s="2" t="s">
        <v>298</v>
      </c>
      <c r="K338" s="3" t="s">
        <v>270</v>
      </c>
    </row>
    <row r="339" spans="1:11" ht="15" hidden="1" customHeight="1" x14ac:dyDescent="0.2">
      <c r="A339" s="2" t="s">
        <v>10</v>
      </c>
      <c r="B339" s="4" t="s">
        <v>58</v>
      </c>
      <c r="C339" s="11" t="s">
        <v>217</v>
      </c>
      <c r="D339" s="2" t="s">
        <v>296</v>
      </c>
      <c r="E339" s="94">
        <v>0</v>
      </c>
      <c r="F339" s="91">
        <v>60386000</v>
      </c>
      <c r="G339" s="66">
        <f t="shared" si="5"/>
        <v>-60386000</v>
      </c>
      <c r="H339" s="2" t="s">
        <v>12</v>
      </c>
      <c r="I339" s="3" t="s">
        <v>45</v>
      </c>
      <c r="J339" s="2" t="s">
        <v>297</v>
      </c>
      <c r="K339" s="3" t="s">
        <v>270</v>
      </c>
    </row>
    <row r="340" spans="1:11" ht="15" hidden="1" customHeight="1" x14ac:dyDescent="0.2">
      <c r="A340" s="2" t="s">
        <v>10</v>
      </c>
      <c r="B340" s="4" t="s">
        <v>58</v>
      </c>
      <c r="C340" s="11" t="s">
        <v>217</v>
      </c>
      <c r="D340" s="2" t="s">
        <v>296</v>
      </c>
      <c r="E340" s="94">
        <v>0</v>
      </c>
      <c r="F340" s="91">
        <f>26390936-1061252</f>
        <v>25329684</v>
      </c>
      <c r="G340" s="66">
        <f t="shared" si="5"/>
        <v>-25329684</v>
      </c>
      <c r="H340" s="2" t="s">
        <v>12</v>
      </c>
      <c r="I340" s="3" t="s">
        <v>45</v>
      </c>
      <c r="J340" s="2" t="s">
        <v>298</v>
      </c>
      <c r="K340" s="3" t="s">
        <v>270</v>
      </c>
    </row>
    <row r="341" spans="1:11" ht="15" hidden="1" customHeight="1" x14ac:dyDescent="0.2">
      <c r="A341" s="2" t="s">
        <v>10</v>
      </c>
      <c r="B341" s="4" t="s">
        <v>58</v>
      </c>
      <c r="C341" s="11" t="s">
        <v>217</v>
      </c>
      <c r="D341" s="2" t="s">
        <v>296</v>
      </c>
      <c r="E341" s="94">
        <v>0</v>
      </c>
      <c r="F341" s="91">
        <v>3257321</v>
      </c>
      <c r="G341" s="66">
        <f t="shared" si="5"/>
        <v>-3257321</v>
      </c>
      <c r="H341" s="2" t="s">
        <v>12</v>
      </c>
      <c r="I341" s="3" t="s">
        <v>45</v>
      </c>
      <c r="J341" s="2" t="s">
        <v>298</v>
      </c>
      <c r="K341" s="3" t="s">
        <v>270</v>
      </c>
    </row>
    <row r="342" spans="1:11" ht="15" hidden="1" customHeight="1" x14ac:dyDescent="0.2">
      <c r="A342" s="2" t="s">
        <v>10</v>
      </c>
      <c r="B342" s="4" t="s">
        <v>58</v>
      </c>
      <c r="C342" s="11" t="s">
        <v>217</v>
      </c>
      <c r="D342" s="2" t="s">
        <v>296</v>
      </c>
      <c r="E342" s="94">
        <v>0</v>
      </c>
      <c r="F342" s="91">
        <v>1550645</v>
      </c>
      <c r="G342" s="66">
        <f t="shared" si="5"/>
        <v>-1550645</v>
      </c>
      <c r="H342" s="2" t="s">
        <v>12</v>
      </c>
      <c r="I342" s="3" t="s">
        <v>45</v>
      </c>
      <c r="J342" s="2" t="s">
        <v>298</v>
      </c>
      <c r="K342" s="3" t="s">
        <v>270</v>
      </c>
    </row>
    <row r="343" spans="1:11" ht="15" hidden="1" customHeight="1" x14ac:dyDescent="0.2">
      <c r="A343" s="2" t="s">
        <v>10</v>
      </c>
      <c r="B343" s="4" t="s">
        <v>284</v>
      </c>
      <c r="C343" s="11" t="s">
        <v>283</v>
      </c>
      <c r="D343" s="2" t="s">
        <v>296</v>
      </c>
      <c r="E343" s="94">
        <v>60386000</v>
      </c>
      <c r="F343" s="91">
        <v>0</v>
      </c>
      <c r="G343" s="66">
        <f t="shared" si="5"/>
        <v>60386000</v>
      </c>
      <c r="H343" s="2" t="s">
        <v>12</v>
      </c>
      <c r="I343" s="3" t="s">
        <v>45</v>
      </c>
      <c r="J343" s="2" t="s">
        <v>310</v>
      </c>
      <c r="K343" s="3" t="s">
        <v>270</v>
      </c>
    </row>
    <row r="344" spans="1:11" ht="15" hidden="1" customHeight="1" x14ac:dyDescent="0.2">
      <c r="A344" s="2" t="s">
        <v>10</v>
      </c>
      <c r="B344" s="4" t="s">
        <v>284</v>
      </c>
      <c r="C344" s="11" t="s">
        <v>283</v>
      </c>
      <c r="D344" s="2" t="s">
        <v>329</v>
      </c>
      <c r="E344" s="94">
        <v>9524733</v>
      </c>
      <c r="F344" s="94">
        <v>0</v>
      </c>
      <c r="G344" s="66">
        <f t="shared" si="5"/>
        <v>9524733</v>
      </c>
      <c r="H344" s="2" t="s">
        <v>12</v>
      </c>
      <c r="I344" s="3" t="s">
        <v>13</v>
      </c>
      <c r="J344" s="2" t="s">
        <v>330</v>
      </c>
      <c r="K344" s="3" t="s">
        <v>56</v>
      </c>
    </row>
    <row r="345" spans="1:11" ht="15" hidden="1" customHeight="1" x14ac:dyDescent="0.2">
      <c r="A345" s="2" t="s">
        <v>10</v>
      </c>
      <c r="B345" s="4" t="s">
        <v>131</v>
      </c>
      <c r="C345" s="11" t="s">
        <v>132</v>
      </c>
      <c r="D345" s="2" t="s">
        <v>168</v>
      </c>
      <c r="E345" s="94">
        <v>500000</v>
      </c>
      <c r="F345" s="91">
        <v>0</v>
      </c>
      <c r="G345" s="66">
        <f t="shared" si="5"/>
        <v>500000</v>
      </c>
      <c r="H345" s="2" t="s">
        <v>12</v>
      </c>
      <c r="I345" s="3" t="s">
        <v>45</v>
      </c>
      <c r="J345" s="2" t="s">
        <v>309</v>
      </c>
      <c r="K345" s="3" t="s">
        <v>52</v>
      </c>
    </row>
    <row r="346" spans="1:11" ht="15" hidden="1" customHeight="1" x14ac:dyDescent="0.2">
      <c r="A346" s="2" t="s">
        <v>10</v>
      </c>
      <c r="B346" s="4" t="s">
        <v>17</v>
      </c>
      <c r="C346" s="11" t="s">
        <v>18</v>
      </c>
      <c r="D346" s="2" t="s">
        <v>168</v>
      </c>
      <c r="E346" s="94">
        <v>0</v>
      </c>
      <c r="F346" s="91">
        <v>400000</v>
      </c>
      <c r="G346" s="66">
        <f t="shared" si="5"/>
        <v>-400000</v>
      </c>
      <c r="H346" s="2" t="s">
        <v>41</v>
      </c>
      <c r="I346" s="3" t="s">
        <v>47</v>
      </c>
      <c r="J346" s="2" t="s">
        <v>171</v>
      </c>
      <c r="K346" s="3" t="s">
        <v>52</v>
      </c>
    </row>
    <row r="347" spans="1:11" ht="15" hidden="1" customHeight="1" x14ac:dyDescent="0.2">
      <c r="A347" s="2" t="s">
        <v>10</v>
      </c>
      <c r="B347" s="4" t="s">
        <v>17</v>
      </c>
      <c r="C347" s="11" t="s">
        <v>18</v>
      </c>
      <c r="D347" s="2" t="s">
        <v>168</v>
      </c>
      <c r="E347" s="94">
        <v>0</v>
      </c>
      <c r="F347" s="91">
        <v>250000</v>
      </c>
      <c r="G347" s="66">
        <f t="shared" si="5"/>
        <v>-250000</v>
      </c>
      <c r="H347" s="2" t="s">
        <v>41</v>
      </c>
      <c r="I347" s="3" t="s">
        <v>175</v>
      </c>
      <c r="J347" s="2" t="s">
        <v>177</v>
      </c>
      <c r="K347" s="3" t="s">
        <v>52</v>
      </c>
    </row>
    <row r="348" spans="1:11" ht="15" hidden="1" customHeight="1" x14ac:dyDescent="0.2">
      <c r="A348" s="2" t="s">
        <v>10</v>
      </c>
      <c r="B348" s="4" t="s">
        <v>17</v>
      </c>
      <c r="C348" s="11" t="s">
        <v>18</v>
      </c>
      <c r="D348" s="2" t="s">
        <v>168</v>
      </c>
      <c r="E348" s="94">
        <v>0</v>
      </c>
      <c r="F348" s="91">
        <v>500000</v>
      </c>
      <c r="G348" s="66">
        <f t="shared" si="5"/>
        <v>-500000</v>
      </c>
      <c r="H348" s="2" t="s">
        <v>41</v>
      </c>
      <c r="I348" s="3" t="s">
        <v>176</v>
      </c>
      <c r="J348" s="2" t="s">
        <v>173</v>
      </c>
      <c r="K348" s="3" t="s">
        <v>52</v>
      </c>
    </row>
    <row r="349" spans="1:11" ht="15" hidden="1" customHeight="1" x14ac:dyDescent="0.2">
      <c r="A349" s="2" t="s">
        <v>10</v>
      </c>
      <c r="B349" s="4" t="s">
        <v>17</v>
      </c>
      <c r="C349" s="11" t="s">
        <v>18</v>
      </c>
      <c r="D349" s="2" t="s">
        <v>168</v>
      </c>
      <c r="E349" s="94">
        <v>0</v>
      </c>
      <c r="F349" s="91">
        <v>400000</v>
      </c>
      <c r="G349" s="66">
        <f t="shared" si="5"/>
        <v>-400000</v>
      </c>
      <c r="H349" s="2" t="s">
        <v>41</v>
      </c>
      <c r="I349" s="3" t="s">
        <v>178</v>
      </c>
      <c r="J349" s="2" t="s">
        <v>174</v>
      </c>
      <c r="K349" s="3" t="s">
        <v>52</v>
      </c>
    </row>
    <row r="350" spans="1:11" ht="15" hidden="1" customHeight="1" x14ac:dyDescent="0.2">
      <c r="A350" s="2" t="s">
        <v>10</v>
      </c>
      <c r="B350" s="4" t="s">
        <v>17</v>
      </c>
      <c r="C350" s="11" t="s">
        <v>18</v>
      </c>
      <c r="D350" s="2" t="s">
        <v>168</v>
      </c>
      <c r="E350" s="94">
        <v>0</v>
      </c>
      <c r="F350" s="91">
        <v>450000</v>
      </c>
      <c r="G350" s="66">
        <f t="shared" si="5"/>
        <v>-450000</v>
      </c>
      <c r="H350" s="2" t="s">
        <v>41</v>
      </c>
      <c r="I350" s="3" t="s">
        <v>71</v>
      </c>
      <c r="J350" s="2" t="s">
        <v>172</v>
      </c>
      <c r="K350" s="3" t="s">
        <v>52</v>
      </c>
    </row>
    <row r="351" spans="1:11" ht="15" hidden="1" customHeight="1" x14ac:dyDescent="0.2">
      <c r="A351" s="2" t="s">
        <v>10</v>
      </c>
      <c r="B351" s="4" t="s">
        <v>17</v>
      </c>
      <c r="C351" s="11" t="s">
        <v>18</v>
      </c>
      <c r="D351" s="2" t="s">
        <v>168</v>
      </c>
      <c r="E351" s="94">
        <v>0</v>
      </c>
      <c r="F351" s="91">
        <v>260000</v>
      </c>
      <c r="G351" s="66">
        <f t="shared" si="5"/>
        <v>-260000</v>
      </c>
      <c r="H351" s="2" t="s">
        <v>41</v>
      </c>
      <c r="I351" s="3" t="s">
        <v>38</v>
      </c>
      <c r="J351" s="2" t="s">
        <v>179</v>
      </c>
      <c r="K351" s="3" t="s">
        <v>52</v>
      </c>
    </row>
    <row r="352" spans="1:11" ht="15" hidden="1" customHeight="1" x14ac:dyDescent="0.2">
      <c r="A352" s="2" t="s">
        <v>10</v>
      </c>
      <c r="B352" s="4" t="s">
        <v>233</v>
      </c>
      <c r="C352" s="5" t="s">
        <v>234</v>
      </c>
      <c r="D352" s="2" t="s">
        <v>223</v>
      </c>
      <c r="E352" s="94">
        <v>20000</v>
      </c>
      <c r="F352" s="91">
        <v>0</v>
      </c>
      <c r="G352" s="66">
        <f t="shared" si="5"/>
        <v>20000</v>
      </c>
      <c r="H352" s="2" t="s">
        <v>12</v>
      </c>
      <c r="I352" s="3" t="s">
        <v>45</v>
      </c>
      <c r="J352" s="2" t="s">
        <v>292</v>
      </c>
      <c r="K352" s="3" t="s">
        <v>270</v>
      </c>
    </row>
    <row r="353" spans="1:11" ht="15" hidden="1" customHeight="1" x14ac:dyDescent="0.2">
      <c r="A353" s="2" t="s">
        <v>10</v>
      </c>
      <c r="B353" s="4" t="s">
        <v>93</v>
      </c>
      <c r="C353" s="11" t="s">
        <v>136</v>
      </c>
      <c r="D353" s="2" t="s">
        <v>120</v>
      </c>
      <c r="E353" s="94">
        <v>735000</v>
      </c>
      <c r="F353" s="91">
        <v>0</v>
      </c>
      <c r="G353" s="66">
        <f t="shared" si="5"/>
        <v>735000</v>
      </c>
      <c r="H353" s="2" t="s">
        <v>12</v>
      </c>
      <c r="I353" s="3" t="s">
        <v>45</v>
      </c>
      <c r="J353" s="2" t="s">
        <v>170</v>
      </c>
      <c r="K353" s="3" t="s">
        <v>52</v>
      </c>
    </row>
    <row r="354" spans="1:11" ht="15" hidden="1" customHeight="1" x14ac:dyDescent="0.2">
      <c r="A354" s="2" t="s">
        <v>10</v>
      </c>
      <c r="B354" s="4" t="s">
        <v>34</v>
      </c>
      <c r="C354" s="11" t="s">
        <v>30</v>
      </c>
      <c r="D354" s="2" t="s">
        <v>53</v>
      </c>
      <c r="E354" s="94">
        <v>0</v>
      </c>
      <c r="F354" s="91">
        <v>200000</v>
      </c>
      <c r="G354" s="66">
        <f t="shared" si="5"/>
        <v>-200000</v>
      </c>
      <c r="H354" s="2" t="s">
        <v>12</v>
      </c>
      <c r="I354" s="3" t="s">
        <v>45</v>
      </c>
      <c r="J354" s="2" t="s">
        <v>180</v>
      </c>
      <c r="K354" s="3" t="s">
        <v>52</v>
      </c>
    </row>
    <row r="355" spans="1:11" ht="15" hidden="1" customHeight="1" x14ac:dyDescent="0.2">
      <c r="A355" s="2" t="s">
        <v>10</v>
      </c>
      <c r="B355" s="4" t="s">
        <v>34</v>
      </c>
      <c r="C355" s="11" t="s">
        <v>30</v>
      </c>
      <c r="D355" s="2" t="s">
        <v>216</v>
      </c>
      <c r="E355" s="94">
        <v>8960000</v>
      </c>
      <c r="F355" s="91">
        <v>0</v>
      </c>
      <c r="G355" s="66">
        <f t="shared" si="5"/>
        <v>8960000</v>
      </c>
      <c r="H355" s="2" t="s">
        <v>12</v>
      </c>
      <c r="I355" s="3" t="s">
        <v>13</v>
      </c>
      <c r="J355" s="2" t="s">
        <v>341</v>
      </c>
      <c r="K355" s="3" t="s">
        <v>56</v>
      </c>
    </row>
    <row r="356" spans="1:11" ht="15" hidden="1" customHeight="1" x14ac:dyDescent="0.2">
      <c r="A356" s="2" t="s">
        <v>10</v>
      </c>
      <c r="B356" s="4" t="s">
        <v>24</v>
      </c>
      <c r="C356" s="11" t="s">
        <v>26</v>
      </c>
      <c r="D356" s="2" t="s">
        <v>301</v>
      </c>
      <c r="E356" s="94">
        <v>300000</v>
      </c>
      <c r="F356" s="91">
        <v>0</v>
      </c>
      <c r="G356" s="66">
        <f t="shared" si="5"/>
        <v>300000</v>
      </c>
      <c r="H356" s="2" t="s">
        <v>41</v>
      </c>
      <c r="I356" s="3" t="s">
        <v>185</v>
      </c>
      <c r="J356" s="2" t="s">
        <v>229</v>
      </c>
      <c r="K356" s="3" t="s">
        <v>185</v>
      </c>
    </row>
    <row r="357" spans="1:11" ht="15" hidden="1" customHeight="1" x14ac:dyDescent="0.2">
      <c r="A357" s="2" t="s">
        <v>10</v>
      </c>
      <c r="B357" s="4" t="s">
        <v>25</v>
      </c>
      <c r="C357" s="11" t="s">
        <v>27</v>
      </c>
      <c r="D357" s="2" t="s">
        <v>220</v>
      </c>
      <c r="E357" s="94">
        <v>250000</v>
      </c>
      <c r="F357" s="91">
        <v>0</v>
      </c>
      <c r="G357" s="66">
        <f t="shared" si="5"/>
        <v>250000</v>
      </c>
      <c r="H357" s="2" t="s">
        <v>41</v>
      </c>
      <c r="I357" s="3" t="s">
        <v>71</v>
      </c>
      <c r="J357" s="2" t="s">
        <v>228</v>
      </c>
      <c r="K357" s="3" t="s">
        <v>71</v>
      </c>
    </row>
    <row r="358" spans="1:11" ht="15" hidden="1" customHeight="1" x14ac:dyDescent="0.2">
      <c r="A358" s="2" t="s">
        <v>10</v>
      </c>
      <c r="B358" s="4" t="s">
        <v>25</v>
      </c>
      <c r="C358" s="11" t="s">
        <v>27</v>
      </c>
      <c r="D358" s="2" t="s">
        <v>221</v>
      </c>
      <c r="E358" s="94">
        <v>300000</v>
      </c>
      <c r="F358" s="91">
        <v>0</v>
      </c>
      <c r="G358" s="66">
        <f t="shared" si="5"/>
        <v>300000</v>
      </c>
      <c r="H358" s="2" t="s">
        <v>41</v>
      </c>
      <c r="I358" s="3" t="s">
        <v>178</v>
      </c>
      <c r="J358" s="2" t="s">
        <v>228</v>
      </c>
      <c r="K358" s="3" t="s">
        <v>178</v>
      </c>
    </row>
    <row r="359" spans="1:11" ht="15" hidden="1" customHeight="1" x14ac:dyDescent="0.2">
      <c r="A359" s="2" t="s">
        <v>10</v>
      </c>
      <c r="B359" s="4" t="s">
        <v>32</v>
      </c>
      <c r="C359" s="5" t="s">
        <v>111</v>
      </c>
      <c r="D359" s="2" t="s">
        <v>262</v>
      </c>
      <c r="E359" s="94">
        <v>800000</v>
      </c>
      <c r="F359" s="91">
        <v>0</v>
      </c>
      <c r="G359" s="66">
        <f t="shared" si="5"/>
        <v>800000</v>
      </c>
      <c r="H359" s="2" t="s">
        <v>12</v>
      </c>
      <c r="I359" s="3" t="s">
        <v>209</v>
      </c>
      <c r="J359" s="2" t="s">
        <v>339</v>
      </c>
      <c r="K359" s="3" t="s">
        <v>209</v>
      </c>
    </row>
    <row r="360" spans="1:11" ht="15" hidden="1" customHeight="1" x14ac:dyDescent="0.2">
      <c r="A360" s="2" t="s">
        <v>10</v>
      </c>
      <c r="B360" s="4" t="s">
        <v>36</v>
      </c>
      <c r="C360" s="11" t="s">
        <v>37</v>
      </c>
      <c r="D360" s="2" t="s">
        <v>181</v>
      </c>
      <c r="E360" s="94">
        <v>0</v>
      </c>
      <c r="F360" s="91">
        <v>1005600</v>
      </c>
      <c r="G360" s="66">
        <f t="shared" si="5"/>
        <v>-1005600</v>
      </c>
      <c r="H360" s="2" t="s">
        <v>12</v>
      </c>
      <c r="I360" s="3" t="s">
        <v>45</v>
      </c>
      <c r="J360" s="2" t="s">
        <v>182</v>
      </c>
      <c r="K360" s="3" t="s">
        <v>52</v>
      </c>
    </row>
    <row r="361" spans="1:11" ht="15" hidden="1" customHeight="1" x14ac:dyDescent="0.2">
      <c r="A361" s="2" t="s">
        <v>10</v>
      </c>
      <c r="B361" s="4" t="s">
        <v>55</v>
      </c>
      <c r="C361" s="11" t="s">
        <v>54</v>
      </c>
      <c r="D361" s="2" t="s">
        <v>53</v>
      </c>
      <c r="E361" s="94">
        <v>0</v>
      </c>
      <c r="F361" s="91">
        <v>331253</v>
      </c>
      <c r="G361" s="66">
        <f t="shared" si="5"/>
        <v>-331253</v>
      </c>
      <c r="H361" s="2" t="s">
        <v>12</v>
      </c>
      <c r="I361" s="3" t="s">
        <v>45</v>
      </c>
      <c r="J361" s="2" t="s">
        <v>183</v>
      </c>
      <c r="K361" s="3" t="s">
        <v>52</v>
      </c>
    </row>
    <row r="362" spans="1:11" ht="15" hidden="1" customHeight="1" x14ac:dyDescent="0.2">
      <c r="A362" s="2" t="s">
        <v>10</v>
      </c>
      <c r="B362" s="4" t="s">
        <v>66</v>
      </c>
      <c r="C362" s="5" t="s">
        <v>67</v>
      </c>
      <c r="D362" s="2" t="s">
        <v>223</v>
      </c>
      <c r="E362" s="94">
        <v>30000</v>
      </c>
      <c r="F362" s="91">
        <v>0</v>
      </c>
      <c r="G362" s="66">
        <f t="shared" si="5"/>
        <v>30000</v>
      </c>
      <c r="H362" s="2" t="s">
        <v>12</v>
      </c>
      <c r="I362" s="3" t="s">
        <v>45</v>
      </c>
      <c r="J362" s="2" t="s">
        <v>218</v>
      </c>
      <c r="K362" s="3" t="s">
        <v>270</v>
      </c>
    </row>
    <row r="363" spans="1:11" ht="15" hidden="1" customHeight="1" x14ac:dyDescent="0.2">
      <c r="A363" s="2" t="s">
        <v>10</v>
      </c>
      <c r="B363" s="4" t="s">
        <v>39</v>
      </c>
      <c r="C363" s="11" t="s">
        <v>40</v>
      </c>
      <c r="D363" s="2" t="s">
        <v>169</v>
      </c>
      <c r="E363" s="94">
        <v>300000</v>
      </c>
      <c r="F363" s="91">
        <v>0</v>
      </c>
      <c r="G363" s="66">
        <f t="shared" si="5"/>
        <v>300000</v>
      </c>
      <c r="H363" s="2" t="s">
        <v>12</v>
      </c>
      <c r="I363" s="3" t="s">
        <v>45</v>
      </c>
      <c r="J363" s="2" t="s">
        <v>280</v>
      </c>
      <c r="K363" s="3" t="s">
        <v>46</v>
      </c>
    </row>
    <row r="364" spans="1:11" ht="15" hidden="1" customHeight="1" x14ac:dyDescent="0.2">
      <c r="A364" s="2" t="s">
        <v>10</v>
      </c>
      <c r="B364" s="4" t="s">
        <v>1</v>
      </c>
      <c r="C364" s="5" t="s">
        <v>289</v>
      </c>
      <c r="D364" s="2" t="s">
        <v>288</v>
      </c>
      <c r="E364" s="94">
        <v>0</v>
      </c>
      <c r="F364" s="91">
        <v>800000</v>
      </c>
      <c r="G364" s="66">
        <f t="shared" si="5"/>
        <v>-800000</v>
      </c>
      <c r="H364" s="2" t="s">
        <v>12</v>
      </c>
      <c r="I364" s="3" t="s">
        <v>209</v>
      </c>
      <c r="J364" s="2" t="s">
        <v>274</v>
      </c>
      <c r="K364" s="3" t="s">
        <v>209</v>
      </c>
    </row>
    <row r="365" spans="1:11" ht="15" hidden="1" customHeight="1" x14ac:dyDescent="0.2">
      <c r="A365" s="2" t="s">
        <v>10</v>
      </c>
      <c r="B365" s="4" t="s">
        <v>1</v>
      </c>
      <c r="C365" s="11" t="s">
        <v>331</v>
      </c>
      <c r="D365" s="2" t="s">
        <v>329</v>
      </c>
      <c r="E365" s="94">
        <v>0</v>
      </c>
      <c r="F365" s="94">
        <v>9524733</v>
      </c>
      <c r="G365" s="66">
        <f t="shared" si="5"/>
        <v>-9524733</v>
      </c>
      <c r="H365" s="2" t="s">
        <v>12</v>
      </c>
      <c r="I365" s="3" t="s">
        <v>13</v>
      </c>
      <c r="J365" s="2" t="s">
        <v>332</v>
      </c>
      <c r="K365" s="3" t="s">
        <v>56</v>
      </c>
    </row>
    <row r="366" spans="1:11" ht="15" hidden="1" customHeight="1" x14ac:dyDescent="0.2">
      <c r="A366" s="2" t="s">
        <v>10</v>
      </c>
      <c r="B366" s="4" t="s">
        <v>213</v>
      </c>
      <c r="C366" s="11" t="s">
        <v>214</v>
      </c>
      <c r="D366" s="2" t="s">
        <v>222</v>
      </c>
      <c r="E366" s="94">
        <v>0</v>
      </c>
      <c r="F366" s="91">
        <v>7575105</v>
      </c>
      <c r="G366" s="66">
        <f t="shared" si="5"/>
        <v>-7575105</v>
      </c>
      <c r="H366" s="2" t="s">
        <v>41</v>
      </c>
      <c r="I366" s="3" t="s">
        <v>185</v>
      </c>
      <c r="J366" s="2" t="s">
        <v>291</v>
      </c>
      <c r="K366" s="3" t="s">
        <v>185</v>
      </c>
    </row>
    <row r="367" spans="1:11" ht="15" hidden="1" customHeight="1" x14ac:dyDescent="0.2">
      <c r="A367" s="2" t="s">
        <v>10</v>
      </c>
      <c r="B367" s="4" t="s">
        <v>224</v>
      </c>
      <c r="C367" s="11" t="s">
        <v>225</v>
      </c>
      <c r="D367" s="2"/>
      <c r="E367" s="94">
        <v>1000000</v>
      </c>
      <c r="F367" s="91">
        <v>0</v>
      </c>
      <c r="G367" s="66">
        <f t="shared" si="5"/>
        <v>1000000</v>
      </c>
      <c r="H367" s="2" t="s">
        <v>41</v>
      </c>
      <c r="I367" s="3" t="s">
        <v>185</v>
      </c>
      <c r="J367" s="2" t="s">
        <v>264</v>
      </c>
      <c r="K367" s="3" t="s">
        <v>270</v>
      </c>
    </row>
    <row r="368" spans="1:11" ht="15" customHeight="1" x14ac:dyDescent="0.2">
      <c r="A368" s="2" t="s">
        <v>10</v>
      </c>
      <c r="B368" s="4" t="s">
        <v>230</v>
      </c>
      <c r="C368" s="11" t="s">
        <v>231</v>
      </c>
      <c r="D368" s="2" t="s">
        <v>222</v>
      </c>
      <c r="E368" s="94">
        <v>7575105</v>
      </c>
      <c r="F368" s="91">
        <v>0</v>
      </c>
      <c r="G368" s="66">
        <f t="shared" si="5"/>
        <v>7575105</v>
      </c>
      <c r="H368" s="2" t="s">
        <v>41</v>
      </c>
      <c r="I368" s="3" t="s">
        <v>185</v>
      </c>
      <c r="J368" s="2" t="s">
        <v>340</v>
      </c>
      <c r="K368" s="3" t="s">
        <v>185</v>
      </c>
    </row>
    <row r="369" spans="1:11" ht="15" hidden="1" customHeight="1" x14ac:dyDescent="0.2">
      <c r="A369" s="2" t="s">
        <v>10</v>
      </c>
      <c r="B369" s="4" t="s">
        <v>70</v>
      </c>
      <c r="C369" s="11" t="s">
        <v>219</v>
      </c>
      <c r="D369" s="2"/>
      <c r="E369" s="94">
        <v>0</v>
      </c>
      <c r="F369" s="91">
        <v>2088140</v>
      </c>
      <c r="G369" s="66">
        <f t="shared" si="5"/>
        <v>-2088140</v>
      </c>
      <c r="H369" s="2" t="s">
        <v>41</v>
      </c>
      <c r="I369" s="3" t="s">
        <v>176</v>
      </c>
      <c r="J369" s="2" t="s">
        <v>290</v>
      </c>
      <c r="K369" s="3" t="s">
        <v>270</v>
      </c>
    </row>
    <row r="370" spans="1:11" ht="15" hidden="1" customHeight="1" x14ac:dyDescent="0.2">
      <c r="A370" s="2" t="s">
        <v>10</v>
      </c>
      <c r="B370" s="4" t="s">
        <v>70</v>
      </c>
      <c r="C370" s="11" t="s">
        <v>219</v>
      </c>
      <c r="D370" s="2"/>
      <c r="E370" s="94">
        <v>2088140</v>
      </c>
      <c r="F370" s="91">
        <v>0</v>
      </c>
      <c r="G370" s="66">
        <f t="shared" si="5"/>
        <v>2088140</v>
      </c>
      <c r="H370" s="2" t="s">
        <v>41</v>
      </c>
      <c r="I370" s="3" t="s">
        <v>176</v>
      </c>
      <c r="J370" s="2" t="s">
        <v>290</v>
      </c>
      <c r="K370" s="3" t="s">
        <v>270</v>
      </c>
    </row>
    <row r="371" spans="1:11" ht="15" hidden="1" customHeight="1" x14ac:dyDescent="0.2">
      <c r="A371" s="2" t="s">
        <v>10</v>
      </c>
      <c r="B371" s="4" t="s">
        <v>70</v>
      </c>
      <c r="C371" s="11" t="s">
        <v>219</v>
      </c>
      <c r="D371" s="2"/>
      <c r="E371" s="94">
        <v>0</v>
      </c>
      <c r="F371" s="91">
        <v>2088140</v>
      </c>
      <c r="G371" s="66">
        <f t="shared" si="5"/>
        <v>-2088140</v>
      </c>
      <c r="H371" s="2" t="s">
        <v>12</v>
      </c>
      <c r="I371" s="3" t="s">
        <v>45</v>
      </c>
      <c r="J371" s="2" t="s">
        <v>290</v>
      </c>
      <c r="K371" s="3" t="s">
        <v>270</v>
      </c>
    </row>
    <row r="372" spans="1:11" ht="15" hidden="1" customHeight="1" x14ac:dyDescent="0.2">
      <c r="A372" s="2" t="s">
        <v>10</v>
      </c>
      <c r="B372" s="4" t="s">
        <v>70</v>
      </c>
      <c r="C372" s="11" t="s">
        <v>219</v>
      </c>
      <c r="D372" s="2"/>
      <c r="E372" s="94">
        <v>2088140</v>
      </c>
      <c r="F372" s="91">
        <v>0</v>
      </c>
      <c r="G372" s="66">
        <f t="shared" si="5"/>
        <v>2088140</v>
      </c>
      <c r="H372" s="2" t="s">
        <v>12</v>
      </c>
      <c r="I372" s="3" t="s">
        <v>45</v>
      </c>
      <c r="J372" s="2" t="s">
        <v>290</v>
      </c>
      <c r="K372" s="3" t="s">
        <v>270</v>
      </c>
    </row>
    <row r="373" spans="1:11" ht="15" hidden="1" customHeight="1" x14ac:dyDescent="0.2">
      <c r="A373" s="2" t="s">
        <v>10</v>
      </c>
      <c r="B373" s="4" t="s">
        <v>70</v>
      </c>
      <c r="C373" s="11" t="s">
        <v>219</v>
      </c>
      <c r="D373" s="2"/>
      <c r="E373" s="94">
        <v>0</v>
      </c>
      <c r="F373" s="91">
        <v>5167597</v>
      </c>
      <c r="G373" s="66">
        <f t="shared" si="5"/>
        <v>-5167597</v>
      </c>
      <c r="H373" s="2" t="s">
        <v>41</v>
      </c>
      <c r="I373" s="3" t="s">
        <v>38</v>
      </c>
      <c r="J373" s="2" t="s">
        <v>290</v>
      </c>
      <c r="K373" s="3" t="s">
        <v>270</v>
      </c>
    </row>
    <row r="374" spans="1:11" ht="15" hidden="1" customHeight="1" x14ac:dyDescent="0.2">
      <c r="A374" s="2" t="s">
        <v>10</v>
      </c>
      <c r="B374" s="4" t="s">
        <v>70</v>
      </c>
      <c r="C374" s="11" t="s">
        <v>219</v>
      </c>
      <c r="D374" s="2"/>
      <c r="E374" s="94">
        <v>5167597</v>
      </c>
      <c r="F374" s="91">
        <v>0</v>
      </c>
      <c r="G374" s="66">
        <f t="shared" si="5"/>
        <v>5167597</v>
      </c>
      <c r="H374" s="2" t="s">
        <v>41</v>
      </c>
      <c r="I374" s="3" t="s">
        <v>38</v>
      </c>
      <c r="J374" s="2" t="s">
        <v>290</v>
      </c>
      <c r="K374" s="3" t="s">
        <v>270</v>
      </c>
    </row>
    <row r="375" spans="1:11" ht="15" hidden="1" customHeight="1" x14ac:dyDescent="0.2">
      <c r="A375" s="2" t="s">
        <v>10</v>
      </c>
      <c r="B375" s="4" t="s">
        <v>70</v>
      </c>
      <c r="C375" s="11" t="s">
        <v>219</v>
      </c>
      <c r="D375" s="2"/>
      <c r="E375" s="94">
        <v>0</v>
      </c>
      <c r="F375" s="91">
        <v>5167597</v>
      </c>
      <c r="G375" s="66">
        <f t="shared" si="5"/>
        <v>-5167597</v>
      </c>
      <c r="H375" s="2" t="s">
        <v>12</v>
      </c>
      <c r="I375" s="3" t="s">
        <v>45</v>
      </c>
      <c r="J375" s="2" t="s">
        <v>290</v>
      </c>
      <c r="K375" s="3" t="s">
        <v>270</v>
      </c>
    </row>
    <row r="376" spans="1:11" ht="15" hidden="1" customHeight="1" x14ac:dyDescent="0.2">
      <c r="A376" s="2" t="s">
        <v>10</v>
      </c>
      <c r="B376" s="4" t="s">
        <v>70</v>
      </c>
      <c r="C376" s="11" t="s">
        <v>219</v>
      </c>
      <c r="D376" s="2"/>
      <c r="E376" s="94">
        <v>5167597</v>
      </c>
      <c r="F376" s="91">
        <v>0</v>
      </c>
      <c r="G376" s="66">
        <f t="shared" si="5"/>
        <v>5167597</v>
      </c>
      <c r="H376" s="2" t="s">
        <v>12</v>
      </c>
      <c r="I376" s="3" t="s">
        <v>45</v>
      </c>
      <c r="J376" s="2" t="s">
        <v>290</v>
      </c>
      <c r="K376" s="3" t="s">
        <v>270</v>
      </c>
    </row>
    <row r="377" spans="1:11" ht="15" hidden="1" customHeight="1" x14ac:dyDescent="0.2">
      <c r="A377" s="2" t="s">
        <v>10</v>
      </c>
      <c r="B377" s="4" t="s">
        <v>70</v>
      </c>
      <c r="C377" s="11" t="s">
        <v>219</v>
      </c>
      <c r="D377" s="2"/>
      <c r="E377" s="94">
        <v>0</v>
      </c>
      <c r="F377" s="91">
        <v>4864595</v>
      </c>
      <c r="G377" s="66">
        <f t="shared" si="5"/>
        <v>-4864595</v>
      </c>
      <c r="H377" s="2" t="s">
        <v>41</v>
      </c>
      <c r="I377" s="3" t="s">
        <v>178</v>
      </c>
      <c r="J377" s="2" t="s">
        <v>290</v>
      </c>
      <c r="K377" s="3" t="s">
        <v>270</v>
      </c>
    </row>
    <row r="378" spans="1:11" ht="15" hidden="1" customHeight="1" x14ac:dyDescent="0.2">
      <c r="A378" s="2" t="s">
        <v>10</v>
      </c>
      <c r="B378" s="4" t="s">
        <v>70</v>
      </c>
      <c r="C378" s="11" t="s">
        <v>219</v>
      </c>
      <c r="D378" s="2"/>
      <c r="E378" s="94">
        <v>4864595</v>
      </c>
      <c r="F378" s="91">
        <v>0</v>
      </c>
      <c r="G378" s="66">
        <f t="shared" si="5"/>
        <v>4864595</v>
      </c>
      <c r="H378" s="2" t="s">
        <v>41</v>
      </c>
      <c r="I378" s="3" t="s">
        <v>178</v>
      </c>
      <c r="J378" s="2" t="s">
        <v>290</v>
      </c>
      <c r="K378" s="3" t="s">
        <v>270</v>
      </c>
    </row>
    <row r="379" spans="1:11" ht="15" hidden="1" customHeight="1" x14ac:dyDescent="0.2">
      <c r="A379" s="2" t="s">
        <v>10</v>
      </c>
      <c r="B379" s="4" t="s">
        <v>70</v>
      </c>
      <c r="C379" s="11" t="s">
        <v>219</v>
      </c>
      <c r="D379" s="2"/>
      <c r="E379" s="94">
        <v>0</v>
      </c>
      <c r="F379" s="91">
        <v>4864595</v>
      </c>
      <c r="G379" s="66">
        <f t="shared" si="5"/>
        <v>-4864595</v>
      </c>
      <c r="H379" s="2" t="s">
        <v>12</v>
      </c>
      <c r="I379" s="3" t="s">
        <v>45</v>
      </c>
      <c r="J379" s="2" t="s">
        <v>290</v>
      </c>
      <c r="K379" s="3" t="s">
        <v>270</v>
      </c>
    </row>
    <row r="380" spans="1:11" ht="15" hidden="1" customHeight="1" x14ac:dyDescent="0.2">
      <c r="A380" s="2" t="s">
        <v>10</v>
      </c>
      <c r="B380" s="4" t="s">
        <v>70</v>
      </c>
      <c r="C380" s="11" t="s">
        <v>219</v>
      </c>
      <c r="D380" s="2"/>
      <c r="E380" s="94">
        <v>4864595</v>
      </c>
      <c r="F380" s="91">
        <v>0</v>
      </c>
      <c r="G380" s="66">
        <f t="shared" si="5"/>
        <v>4864595</v>
      </c>
      <c r="H380" s="2" t="s">
        <v>12</v>
      </c>
      <c r="I380" s="3" t="s">
        <v>45</v>
      </c>
      <c r="J380" s="2" t="s">
        <v>290</v>
      </c>
      <c r="K380" s="3" t="s">
        <v>270</v>
      </c>
    </row>
    <row r="381" spans="1:11" ht="15" hidden="1" customHeight="1" x14ac:dyDescent="0.2">
      <c r="A381" s="2" t="s">
        <v>10</v>
      </c>
      <c r="B381" s="4" t="s">
        <v>70</v>
      </c>
      <c r="C381" s="11" t="s">
        <v>219</v>
      </c>
      <c r="D381" s="2"/>
      <c r="E381" s="94">
        <v>0</v>
      </c>
      <c r="F381" s="91">
        <v>5184654</v>
      </c>
      <c r="G381" s="66">
        <f t="shared" si="5"/>
        <v>-5184654</v>
      </c>
      <c r="H381" s="2" t="s">
        <v>41</v>
      </c>
      <c r="I381" s="3" t="s">
        <v>207</v>
      </c>
      <c r="J381" s="2" t="s">
        <v>290</v>
      </c>
      <c r="K381" s="3" t="s">
        <v>270</v>
      </c>
    </row>
    <row r="382" spans="1:11" ht="15" hidden="1" customHeight="1" x14ac:dyDescent="0.2">
      <c r="A382" s="2" t="s">
        <v>10</v>
      </c>
      <c r="B382" s="4" t="s">
        <v>70</v>
      </c>
      <c r="C382" s="11" t="s">
        <v>219</v>
      </c>
      <c r="D382" s="2"/>
      <c r="E382" s="94">
        <v>5184654</v>
      </c>
      <c r="F382" s="91">
        <v>0</v>
      </c>
      <c r="G382" s="66">
        <f t="shared" si="5"/>
        <v>5184654</v>
      </c>
      <c r="H382" s="2" t="s">
        <v>41</v>
      </c>
      <c r="I382" s="3" t="s">
        <v>207</v>
      </c>
      <c r="J382" s="2" t="s">
        <v>290</v>
      </c>
      <c r="K382" s="3" t="s">
        <v>270</v>
      </c>
    </row>
    <row r="383" spans="1:11" ht="15" hidden="1" customHeight="1" x14ac:dyDescent="0.2">
      <c r="A383" s="2" t="s">
        <v>10</v>
      </c>
      <c r="B383" s="4" t="s">
        <v>70</v>
      </c>
      <c r="C383" s="11" t="s">
        <v>219</v>
      </c>
      <c r="D383" s="2"/>
      <c r="E383" s="94">
        <v>0</v>
      </c>
      <c r="F383" s="91">
        <v>5184654</v>
      </c>
      <c r="G383" s="66">
        <f t="shared" si="5"/>
        <v>-5184654</v>
      </c>
      <c r="H383" s="2" t="s">
        <v>12</v>
      </c>
      <c r="I383" s="3" t="s">
        <v>45</v>
      </c>
      <c r="J383" s="2" t="s">
        <v>290</v>
      </c>
      <c r="K383" s="3" t="s">
        <v>270</v>
      </c>
    </row>
    <row r="384" spans="1:11" ht="15" hidden="1" customHeight="1" x14ac:dyDescent="0.2">
      <c r="A384" s="2" t="s">
        <v>10</v>
      </c>
      <c r="B384" s="4" t="s">
        <v>70</v>
      </c>
      <c r="C384" s="11" t="s">
        <v>219</v>
      </c>
      <c r="D384" s="2"/>
      <c r="E384" s="94">
        <v>5184654</v>
      </c>
      <c r="F384" s="91">
        <v>0</v>
      </c>
      <c r="G384" s="66">
        <f t="shared" si="5"/>
        <v>5184654</v>
      </c>
      <c r="H384" s="2" t="s">
        <v>12</v>
      </c>
      <c r="I384" s="3" t="s">
        <v>45</v>
      </c>
      <c r="J384" s="2" t="s">
        <v>290</v>
      </c>
      <c r="K384" s="3" t="s">
        <v>270</v>
      </c>
    </row>
    <row r="385" spans="1:11" ht="15" hidden="1" customHeight="1" x14ac:dyDescent="0.2">
      <c r="A385" s="2" t="s">
        <v>10</v>
      </c>
      <c r="B385" s="4" t="s">
        <v>70</v>
      </c>
      <c r="C385" s="11" t="s">
        <v>219</v>
      </c>
      <c r="D385" s="2"/>
      <c r="E385" s="94">
        <v>0</v>
      </c>
      <c r="F385" s="91">
        <v>521822</v>
      </c>
      <c r="G385" s="66">
        <f t="shared" si="5"/>
        <v>-521822</v>
      </c>
      <c r="H385" s="2" t="s">
        <v>41</v>
      </c>
      <c r="I385" s="3" t="s">
        <v>71</v>
      </c>
      <c r="J385" s="2" t="s">
        <v>290</v>
      </c>
      <c r="K385" s="3" t="s">
        <v>270</v>
      </c>
    </row>
    <row r="386" spans="1:11" ht="15" hidden="1" customHeight="1" x14ac:dyDescent="0.2">
      <c r="A386" s="2" t="s">
        <v>10</v>
      </c>
      <c r="B386" s="4" t="s">
        <v>70</v>
      </c>
      <c r="C386" s="11" t="s">
        <v>219</v>
      </c>
      <c r="D386" s="2"/>
      <c r="E386" s="94">
        <v>521822</v>
      </c>
      <c r="F386" s="91">
        <v>0</v>
      </c>
      <c r="G386" s="66">
        <f t="shared" si="5"/>
        <v>521822</v>
      </c>
      <c r="H386" s="2" t="s">
        <v>41</v>
      </c>
      <c r="I386" s="3" t="s">
        <v>71</v>
      </c>
      <c r="J386" s="2" t="s">
        <v>290</v>
      </c>
      <c r="K386" s="3" t="s">
        <v>270</v>
      </c>
    </row>
    <row r="387" spans="1:11" ht="15" hidden="1" customHeight="1" x14ac:dyDescent="0.2">
      <c r="A387" s="2" t="s">
        <v>10</v>
      </c>
      <c r="B387" s="4" t="s">
        <v>70</v>
      </c>
      <c r="C387" s="11" t="s">
        <v>219</v>
      </c>
      <c r="D387" s="2"/>
      <c r="E387" s="94">
        <v>0</v>
      </c>
      <c r="F387" s="91">
        <v>521822</v>
      </c>
      <c r="G387" s="66">
        <f t="shared" si="5"/>
        <v>-521822</v>
      </c>
      <c r="H387" s="2" t="s">
        <v>12</v>
      </c>
      <c r="I387" s="3" t="s">
        <v>45</v>
      </c>
      <c r="J387" s="2" t="s">
        <v>290</v>
      </c>
      <c r="K387" s="3" t="s">
        <v>270</v>
      </c>
    </row>
    <row r="388" spans="1:11" ht="15" hidden="1" customHeight="1" x14ac:dyDescent="0.2">
      <c r="A388" s="2" t="s">
        <v>10</v>
      </c>
      <c r="B388" s="4" t="s">
        <v>70</v>
      </c>
      <c r="C388" s="11" t="s">
        <v>219</v>
      </c>
      <c r="D388" s="2"/>
      <c r="E388" s="94">
        <v>521822</v>
      </c>
      <c r="F388" s="91">
        <v>0</v>
      </c>
      <c r="G388" s="66">
        <f t="shared" si="5"/>
        <v>521822</v>
      </c>
      <c r="H388" s="2" t="s">
        <v>12</v>
      </c>
      <c r="I388" s="3" t="s">
        <v>45</v>
      </c>
      <c r="J388" s="2" t="s">
        <v>290</v>
      </c>
      <c r="K388" s="3" t="s">
        <v>270</v>
      </c>
    </row>
    <row r="389" spans="1:11" ht="15" hidden="1" customHeight="1" x14ac:dyDescent="0.2">
      <c r="A389" s="2" t="s">
        <v>10</v>
      </c>
      <c r="B389" s="4" t="s">
        <v>70</v>
      </c>
      <c r="C389" s="11" t="s">
        <v>219</v>
      </c>
      <c r="D389" s="2"/>
      <c r="E389" s="94">
        <v>9868975</v>
      </c>
      <c r="F389" s="91">
        <v>0</v>
      </c>
      <c r="G389" s="66">
        <f t="shared" si="5"/>
        <v>9868975</v>
      </c>
      <c r="H389" s="2" t="s">
        <v>12</v>
      </c>
      <c r="I389" s="3" t="s">
        <v>45</v>
      </c>
      <c r="J389" s="2" t="s">
        <v>290</v>
      </c>
      <c r="K389" s="3" t="s">
        <v>270</v>
      </c>
    </row>
    <row r="390" spans="1:11" ht="15" hidden="1" customHeight="1" x14ac:dyDescent="0.2">
      <c r="A390" s="2" t="s">
        <v>10</v>
      </c>
      <c r="B390" s="4" t="s">
        <v>70</v>
      </c>
      <c r="C390" s="11" t="s">
        <v>219</v>
      </c>
      <c r="D390" s="2"/>
      <c r="E390" s="94">
        <v>0</v>
      </c>
      <c r="F390" s="91">
        <v>9868975</v>
      </c>
      <c r="G390" s="66">
        <f t="shared" si="5"/>
        <v>-9868975</v>
      </c>
      <c r="H390" s="2" t="s">
        <v>12</v>
      </c>
      <c r="I390" s="3" t="s">
        <v>45</v>
      </c>
      <c r="J390" s="2" t="s">
        <v>290</v>
      </c>
      <c r="K390" s="3" t="s">
        <v>270</v>
      </c>
    </row>
    <row r="391" spans="1:11" ht="15" hidden="1" customHeight="1" x14ac:dyDescent="0.2">
      <c r="A391" s="2" t="s">
        <v>10</v>
      </c>
      <c r="B391" s="4" t="s">
        <v>70</v>
      </c>
      <c r="C391" s="11" t="s">
        <v>219</v>
      </c>
      <c r="D391" s="2"/>
      <c r="E391" s="94">
        <v>20075292</v>
      </c>
      <c r="F391" s="91">
        <v>0</v>
      </c>
      <c r="G391" s="66">
        <f t="shared" si="5"/>
        <v>20075292</v>
      </c>
      <c r="H391" s="2" t="s">
        <v>12</v>
      </c>
      <c r="I391" s="3" t="s">
        <v>13</v>
      </c>
      <c r="J391" s="2" t="s">
        <v>290</v>
      </c>
      <c r="K391" s="3" t="s">
        <v>270</v>
      </c>
    </row>
    <row r="392" spans="1:11" ht="15" hidden="1" customHeight="1" x14ac:dyDescent="0.2">
      <c r="A392" s="2" t="s">
        <v>10</v>
      </c>
      <c r="B392" s="4" t="s">
        <v>70</v>
      </c>
      <c r="C392" s="11" t="s">
        <v>219</v>
      </c>
      <c r="D392" s="2"/>
      <c r="E392" s="94">
        <v>0</v>
      </c>
      <c r="F392" s="91">
        <v>20075292</v>
      </c>
      <c r="G392" s="66">
        <f t="shared" si="5"/>
        <v>-20075292</v>
      </c>
      <c r="H392" s="2" t="s">
        <v>12</v>
      </c>
      <c r="I392" s="3" t="s">
        <v>13</v>
      </c>
      <c r="J392" s="2" t="s">
        <v>290</v>
      </c>
      <c r="K392" s="3" t="s">
        <v>270</v>
      </c>
    </row>
    <row r="393" spans="1:11" ht="15" hidden="1" customHeight="1" x14ac:dyDescent="0.2">
      <c r="A393" s="2" t="s">
        <v>10</v>
      </c>
      <c r="B393" s="4" t="s">
        <v>70</v>
      </c>
      <c r="C393" s="11" t="s">
        <v>219</v>
      </c>
      <c r="D393" s="2"/>
      <c r="E393" s="94">
        <v>0</v>
      </c>
      <c r="F393" s="91">
        <v>20075292</v>
      </c>
      <c r="G393" s="66">
        <f t="shared" si="5"/>
        <v>-20075292</v>
      </c>
      <c r="H393" s="2" t="s">
        <v>12</v>
      </c>
      <c r="I393" s="3" t="s">
        <v>45</v>
      </c>
      <c r="J393" s="2" t="s">
        <v>290</v>
      </c>
      <c r="K393" s="3" t="s">
        <v>270</v>
      </c>
    </row>
    <row r="394" spans="1:11" ht="15" hidden="1" customHeight="1" x14ac:dyDescent="0.2">
      <c r="A394" s="2" t="s">
        <v>10</v>
      </c>
      <c r="B394" s="4" t="s">
        <v>70</v>
      </c>
      <c r="C394" s="11" t="s">
        <v>219</v>
      </c>
      <c r="D394" s="2"/>
      <c r="E394" s="94">
        <v>20075292</v>
      </c>
      <c r="F394" s="91">
        <v>0</v>
      </c>
      <c r="G394" s="66">
        <f t="shared" si="5"/>
        <v>20075292</v>
      </c>
      <c r="H394" s="2" t="s">
        <v>12</v>
      </c>
      <c r="I394" s="3" t="s">
        <v>45</v>
      </c>
      <c r="J394" s="2" t="s">
        <v>290</v>
      </c>
      <c r="K394" s="3" t="s">
        <v>270</v>
      </c>
    </row>
    <row r="395" spans="1:11" ht="15" hidden="1" customHeight="1" x14ac:dyDescent="0.2">
      <c r="A395" s="2" t="s">
        <v>10</v>
      </c>
      <c r="B395" s="4" t="s">
        <v>70</v>
      </c>
      <c r="C395" s="11" t="s">
        <v>219</v>
      </c>
      <c r="D395" s="2"/>
      <c r="E395" s="94">
        <v>8571148</v>
      </c>
      <c r="F395" s="91">
        <v>0</v>
      </c>
      <c r="G395" s="66">
        <f t="shared" ref="G395:G422" si="6">+E395-F395</f>
        <v>8571148</v>
      </c>
      <c r="H395" s="2" t="s">
        <v>12</v>
      </c>
      <c r="I395" s="3" t="s">
        <v>209</v>
      </c>
      <c r="J395" s="2" t="s">
        <v>290</v>
      </c>
      <c r="K395" s="3" t="s">
        <v>270</v>
      </c>
    </row>
    <row r="396" spans="1:11" ht="15" hidden="1" customHeight="1" x14ac:dyDescent="0.2">
      <c r="A396" s="2" t="s">
        <v>10</v>
      </c>
      <c r="B396" s="4" t="s">
        <v>70</v>
      </c>
      <c r="C396" s="11" t="s">
        <v>219</v>
      </c>
      <c r="D396" s="2"/>
      <c r="E396" s="94">
        <v>0</v>
      </c>
      <c r="F396" s="91">
        <v>8571148</v>
      </c>
      <c r="G396" s="66">
        <f t="shared" si="6"/>
        <v>-8571148</v>
      </c>
      <c r="H396" s="2" t="s">
        <v>12</v>
      </c>
      <c r="I396" s="3" t="s">
        <v>209</v>
      </c>
      <c r="J396" s="2" t="s">
        <v>290</v>
      </c>
      <c r="K396" s="3" t="s">
        <v>270</v>
      </c>
    </row>
    <row r="397" spans="1:11" ht="15" hidden="1" customHeight="1" x14ac:dyDescent="0.2">
      <c r="A397" s="2" t="s">
        <v>10</v>
      </c>
      <c r="B397" s="4" t="s">
        <v>70</v>
      </c>
      <c r="C397" s="11" t="s">
        <v>219</v>
      </c>
      <c r="D397" s="2"/>
      <c r="E397" s="94">
        <v>0</v>
      </c>
      <c r="F397" s="91">
        <v>8571148</v>
      </c>
      <c r="G397" s="66">
        <f t="shared" si="6"/>
        <v>-8571148</v>
      </c>
      <c r="H397" s="2" t="s">
        <v>12</v>
      </c>
      <c r="I397" s="3" t="s">
        <v>45</v>
      </c>
      <c r="J397" s="2" t="s">
        <v>290</v>
      </c>
      <c r="K397" s="3" t="s">
        <v>270</v>
      </c>
    </row>
    <row r="398" spans="1:11" ht="15" hidden="1" customHeight="1" x14ac:dyDescent="0.2">
      <c r="A398" s="2" t="s">
        <v>10</v>
      </c>
      <c r="B398" s="4" t="s">
        <v>70</v>
      </c>
      <c r="C398" s="11" t="s">
        <v>219</v>
      </c>
      <c r="D398" s="2"/>
      <c r="E398" s="94">
        <v>8571148</v>
      </c>
      <c r="F398" s="91">
        <v>0</v>
      </c>
      <c r="G398" s="66">
        <f t="shared" si="6"/>
        <v>8571148</v>
      </c>
      <c r="H398" s="2" t="s">
        <v>12</v>
      </c>
      <c r="I398" s="3" t="s">
        <v>45</v>
      </c>
      <c r="J398" s="2" t="s">
        <v>290</v>
      </c>
      <c r="K398" s="3" t="s">
        <v>270</v>
      </c>
    </row>
    <row r="399" spans="1:11" ht="15" hidden="1" customHeight="1" x14ac:dyDescent="0.2">
      <c r="A399" s="2" t="s">
        <v>10</v>
      </c>
      <c r="B399" s="4" t="s">
        <v>70</v>
      </c>
      <c r="C399" s="11" t="s">
        <v>219</v>
      </c>
      <c r="D399" s="2"/>
      <c r="E399" s="94">
        <v>0</v>
      </c>
      <c r="F399" s="91">
        <v>674174</v>
      </c>
      <c r="G399" s="66">
        <f t="shared" si="6"/>
        <v>-674174</v>
      </c>
      <c r="H399" s="2" t="s">
        <v>41</v>
      </c>
      <c r="I399" s="3" t="s">
        <v>227</v>
      </c>
      <c r="J399" s="2" t="s">
        <v>290</v>
      </c>
      <c r="K399" s="3" t="s">
        <v>270</v>
      </c>
    </row>
    <row r="400" spans="1:11" ht="15" hidden="1" customHeight="1" x14ac:dyDescent="0.2">
      <c r="A400" s="2" t="s">
        <v>10</v>
      </c>
      <c r="B400" s="4" t="s">
        <v>70</v>
      </c>
      <c r="C400" s="11" t="s">
        <v>219</v>
      </c>
      <c r="D400" s="2"/>
      <c r="E400" s="94">
        <v>674174</v>
      </c>
      <c r="F400" s="91">
        <v>0</v>
      </c>
      <c r="G400" s="66">
        <f t="shared" si="6"/>
        <v>674174</v>
      </c>
      <c r="H400" s="2" t="s">
        <v>41</v>
      </c>
      <c r="I400" s="3" t="s">
        <v>227</v>
      </c>
      <c r="J400" s="2" t="s">
        <v>290</v>
      </c>
      <c r="K400" s="3" t="s">
        <v>270</v>
      </c>
    </row>
    <row r="401" spans="1:11" ht="15" hidden="1" customHeight="1" x14ac:dyDescent="0.2">
      <c r="A401" s="2" t="s">
        <v>10</v>
      </c>
      <c r="B401" s="4" t="s">
        <v>70</v>
      </c>
      <c r="C401" s="11" t="s">
        <v>219</v>
      </c>
      <c r="D401" s="2"/>
      <c r="E401" s="94">
        <v>0</v>
      </c>
      <c r="F401" s="91">
        <v>674174</v>
      </c>
      <c r="G401" s="66">
        <f t="shared" si="6"/>
        <v>-674174</v>
      </c>
      <c r="H401" s="2" t="s">
        <v>12</v>
      </c>
      <c r="I401" s="3" t="s">
        <v>45</v>
      </c>
      <c r="J401" s="2" t="s">
        <v>290</v>
      </c>
      <c r="K401" s="3" t="s">
        <v>270</v>
      </c>
    </row>
    <row r="402" spans="1:11" ht="15" hidden="1" customHeight="1" x14ac:dyDescent="0.2">
      <c r="A402" s="2" t="s">
        <v>10</v>
      </c>
      <c r="B402" s="4" t="s">
        <v>70</v>
      </c>
      <c r="C402" s="11" t="s">
        <v>219</v>
      </c>
      <c r="D402" s="2"/>
      <c r="E402" s="94">
        <v>674174</v>
      </c>
      <c r="F402" s="91">
        <v>0</v>
      </c>
      <c r="G402" s="66">
        <f t="shared" si="6"/>
        <v>674174</v>
      </c>
      <c r="H402" s="2" t="s">
        <v>12</v>
      </c>
      <c r="I402" s="3" t="s">
        <v>45</v>
      </c>
      <c r="J402" s="2" t="s">
        <v>290</v>
      </c>
      <c r="K402" s="3" t="s">
        <v>270</v>
      </c>
    </row>
    <row r="403" spans="1:11" ht="15" hidden="1" customHeight="1" x14ac:dyDescent="0.2">
      <c r="A403" s="2" t="s">
        <v>10</v>
      </c>
      <c r="B403" s="4" t="s">
        <v>70</v>
      </c>
      <c r="C403" s="11" t="s">
        <v>219</v>
      </c>
      <c r="D403" s="2"/>
      <c r="E403" s="94">
        <v>1111888</v>
      </c>
      <c r="F403" s="91">
        <v>0</v>
      </c>
      <c r="G403" s="66">
        <f t="shared" si="6"/>
        <v>1111888</v>
      </c>
      <c r="H403" s="2" t="s">
        <v>41</v>
      </c>
      <c r="I403" s="3" t="s">
        <v>175</v>
      </c>
      <c r="J403" s="2" t="s">
        <v>290</v>
      </c>
      <c r="K403" s="3" t="s">
        <v>270</v>
      </c>
    </row>
    <row r="404" spans="1:11" ht="15" hidden="1" customHeight="1" x14ac:dyDescent="0.2">
      <c r="A404" s="2" t="s">
        <v>10</v>
      </c>
      <c r="B404" s="4" t="s">
        <v>70</v>
      </c>
      <c r="C404" s="11" t="s">
        <v>219</v>
      </c>
      <c r="D404" s="2"/>
      <c r="E404" s="94">
        <v>0</v>
      </c>
      <c r="F404" s="91">
        <v>1111888</v>
      </c>
      <c r="G404" s="66">
        <f t="shared" si="6"/>
        <v>-1111888</v>
      </c>
      <c r="H404" s="2" t="s">
        <v>41</v>
      </c>
      <c r="I404" s="3" t="s">
        <v>175</v>
      </c>
      <c r="J404" s="2" t="s">
        <v>290</v>
      </c>
      <c r="K404" s="3" t="s">
        <v>270</v>
      </c>
    </row>
    <row r="405" spans="1:11" ht="15" hidden="1" customHeight="1" x14ac:dyDescent="0.2">
      <c r="A405" s="2" t="s">
        <v>10</v>
      </c>
      <c r="B405" s="4" t="s">
        <v>70</v>
      </c>
      <c r="C405" s="11" t="s">
        <v>219</v>
      </c>
      <c r="D405" s="2"/>
      <c r="E405" s="94">
        <v>0</v>
      </c>
      <c r="F405" s="91">
        <v>1111888</v>
      </c>
      <c r="G405" s="66">
        <f t="shared" si="6"/>
        <v>-1111888</v>
      </c>
      <c r="H405" s="2" t="s">
        <v>12</v>
      </c>
      <c r="I405" s="3" t="s">
        <v>45</v>
      </c>
      <c r="J405" s="2" t="s">
        <v>290</v>
      </c>
      <c r="K405" s="3" t="s">
        <v>270</v>
      </c>
    </row>
    <row r="406" spans="1:11" ht="15" hidden="1" customHeight="1" x14ac:dyDescent="0.2">
      <c r="A406" s="2" t="s">
        <v>10</v>
      </c>
      <c r="B406" s="4" t="s">
        <v>70</v>
      </c>
      <c r="C406" s="11" t="s">
        <v>219</v>
      </c>
      <c r="D406" s="2"/>
      <c r="E406" s="94">
        <v>1111888</v>
      </c>
      <c r="F406" s="91">
        <v>0</v>
      </c>
      <c r="G406" s="66">
        <f t="shared" si="6"/>
        <v>1111888</v>
      </c>
      <c r="H406" s="2" t="s">
        <v>12</v>
      </c>
      <c r="I406" s="3" t="s">
        <v>45</v>
      </c>
      <c r="J406" s="2" t="s">
        <v>290</v>
      </c>
      <c r="K406" s="3" t="s">
        <v>270</v>
      </c>
    </row>
    <row r="407" spans="1:11" ht="15" hidden="1" customHeight="1" x14ac:dyDescent="0.2">
      <c r="A407" s="2" t="s">
        <v>10</v>
      </c>
      <c r="B407" s="4" t="s">
        <v>70</v>
      </c>
      <c r="C407" s="11" t="s">
        <v>219</v>
      </c>
      <c r="D407" s="2"/>
      <c r="E407" s="94">
        <v>330173</v>
      </c>
      <c r="F407" s="91">
        <v>0</v>
      </c>
      <c r="G407" s="66">
        <f t="shared" si="6"/>
        <v>330173</v>
      </c>
      <c r="H407" s="2" t="s">
        <v>41</v>
      </c>
      <c r="I407" s="3" t="s">
        <v>47</v>
      </c>
      <c r="J407" s="2" t="s">
        <v>290</v>
      </c>
      <c r="K407" s="3" t="s">
        <v>270</v>
      </c>
    </row>
    <row r="408" spans="1:11" ht="15" hidden="1" customHeight="1" x14ac:dyDescent="0.2">
      <c r="A408" s="2" t="s">
        <v>10</v>
      </c>
      <c r="B408" s="4" t="s">
        <v>70</v>
      </c>
      <c r="C408" s="11" t="s">
        <v>219</v>
      </c>
      <c r="D408" s="2"/>
      <c r="E408" s="94">
        <v>0</v>
      </c>
      <c r="F408" s="91">
        <v>330173</v>
      </c>
      <c r="G408" s="66">
        <f t="shared" si="6"/>
        <v>-330173</v>
      </c>
      <c r="H408" s="2" t="s">
        <v>41</v>
      </c>
      <c r="I408" s="3" t="s">
        <v>47</v>
      </c>
      <c r="J408" s="2" t="s">
        <v>290</v>
      </c>
      <c r="K408" s="3" t="s">
        <v>270</v>
      </c>
    </row>
    <row r="409" spans="1:11" ht="15" hidden="1" customHeight="1" x14ac:dyDescent="0.2">
      <c r="A409" s="2" t="s">
        <v>10</v>
      </c>
      <c r="B409" s="4" t="s">
        <v>70</v>
      </c>
      <c r="C409" s="11" t="s">
        <v>219</v>
      </c>
      <c r="D409" s="2"/>
      <c r="E409" s="94">
        <v>0</v>
      </c>
      <c r="F409" s="91">
        <v>330173</v>
      </c>
      <c r="G409" s="66">
        <f t="shared" si="6"/>
        <v>-330173</v>
      </c>
      <c r="H409" s="2" t="s">
        <v>12</v>
      </c>
      <c r="I409" s="3" t="s">
        <v>45</v>
      </c>
      <c r="J409" s="2" t="s">
        <v>290</v>
      </c>
      <c r="K409" s="3" t="s">
        <v>270</v>
      </c>
    </row>
    <row r="410" spans="1:11" ht="15" hidden="1" customHeight="1" x14ac:dyDescent="0.2">
      <c r="A410" s="2" t="s">
        <v>10</v>
      </c>
      <c r="B410" s="4" t="s">
        <v>70</v>
      </c>
      <c r="C410" s="11" t="s">
        <v>219</v>
      </c>
      <c r="D410" s="2"/>
      <c r="E410" s="94">
        <v>330173</v>
      </c>
      <c r="F410" s="91">
        <v>0</v>
      </c>
      <c r="G410" s="66">
        <f t="shared" si="6"/>
        <v>330173</v>
      </c>
      <c r="H410" s="2" t="s">
        <v>12</v>
      </c>
      <c r="I410" s="3" t="s">
        <v>45</v>
      </c>
      <c r="J410" s="2" t="s">
        <v>290</v>
      </c>
      <c r="K410" s="3" t="s">
        <v>270</v>
      </c>
    </row>
    <row r="411" spans="1:11" ht="15" hidden="1" customHeight="1" x14ac:dyDescent="0.2">
      <c r="A411" s="2" t="s">
        <v>10</v>
      </c>
      <c r="B411" s="4" t="s">
        <v>70</v>
      </c>
      <c r="C411" s="11" t="s">
        <v>219</v>
      </c>
      <c r="D411" s="2"/>
      <c r="E411" s="94">
        <v>0</v>
      </c>
      <c r="F411" s="91">
        <v>6743460</v>
      </c>
      <c r="G411" s="66">
        <f t="shared" si="6"/>
        <v>-6743460</v>
      </c>
      <c r="H411" s="2" t="s">
        <v>41</v>
      </c>
      <c r="I411" s="3" t="s">
        <v>185</v>
      </c>
      <c r="J411" s="2" t="s">
        <v>290</v>
      </c>
      <c r="K411" s="3" t="s">
        <v>270</v>
      </c>
    </row>
    <row r="412" spans="1:11" ht="15" hidden="1" customHeight="1" x14ac:dyDescent="0.2">
      <c r="A412" s="2" t="s">
        <v>10</v>
      </c>
      <c r="B412" s="4" t="s">
        <v>70</v>
      </c>
      <c r="C412" s="11" t="s">
        <v>219</v>
      </c>
      <c r="D412" s="2"/>
      <c r="E412" s="94">
        <v>6743460</v>
      </c>
      <c r="F412" s="91">
        <v>0</v>
      </c>
      <c r="G412" s="66">
        <f t="shared" si="6"/>
        <v>6743460</v>
      </c>
      <c r="H412" s="2" t="s">
        <v>41</v>
      </c>
      <c r="I412" s="3" t="s">
        <v>185</v>
      </c>
      <c r="J412" s="2" t="s">
        <v>290</v>
      </c>
      <c r="K412" s="3" t="s">
        <v>270</v>
      </c>
    </row>
    <row r="413" spans="1:11" ht="15" hidden="1" customHeight="1" x14ac:dyDescent="0.2">
      <c r="A413" s="2" t="s">
        <v>10</v>
      </c>
      <c r="B413" s="4" t="s">
        <v>70</v>
      </c>
      <c r="C413" s="11" t="s">
        <v>219</v>
      </c>
      <c r="D413" s="2"/>
      <c r="E413" s="94">
        <v>0</v>
      </c>
      <c r="F413" s="91">
        <v>6743460</v>
      </c>
      <c r="G413" s="66">
        <f t="shared" si="6"/>
        <v>-6743460</v>
      </c>
      <c r="H413" s="2" t="s">
        <v>12</v>
      </c>
      <c r="I413" s="3" t="s">
        <v>45</v>
      </c>
      <c r="J413" s="2" t="s">
        <v>290</v>
      </c>
      <c r="K413" s="3" t="s">
        <v>270</v>
      </c>
    </row>
    <row r="414" spans="1:11" ht="15" hidden="1" customHeight="1" x14ac:dyDescent="0.2">
      <c r="A414" s="2" t="s">
        <v>10</v>
      </c>
      <c r="B414" s="4" t="s">
        <v>70</v>
      </c>
      <c r="C414" s="11" t="s">
        <v>219</v>
      </c>
      <c r="D414" s="2"/>
      <c r="E414" s="94">
        <v>6743460</v>
      </c>
      <c r="F414" s="91">
        <v>0</v>
      </c>
      <c r="G414" s="66">
        <f t="shared" si="6"/>
        <v>6743460</v>
      </c>
      <c r="H414" s="2" t="s">
        <v>12</v>
      </c>
      <c r="I414" s="3" t="s">
        <v>45</v>
      </c>
      <c r="J414" s="2" t="s">
        <v>290</v>
      </c>
      <c r="K414" s="3" t="s">
        <v>270</v>
      </c>
    </row>
    <row r="415" spans="1:11" ht="15" hidden="1" customHeight="1" x14ac:dyDescent="0.2">
      <c r="A415" s="2" t="s">
        <v>10</v>
      </c>
      <c r="B415" s="4" t="s">
        <v>70</v>
      </c>
      <c r="C415" s="11" t="s">
        <v>219</v>
      </c>
      <c r="D415" s="2"/>
      <c r="E415" s="94">
        <v>0</v>
      </c>
      <c r="F415" s="91">
        <v>3257321</v>
      </c>
      <c r="G415" s="66">
        <f t="shared" si="6"/>
        <v>-3257321</v>
      </c>
      <c r="H415" s="2" t="s">
        <v>41</v>
      </c>
      <c r="I415" s="3" t="s">
        <v>63</v>
      </c>
      <c r="J415" s="2" t="s">
        <v>290</v>
      </c>
      <c r="K415" s="3" t="s">
        <v>270</v>
      </c>
    </row>
    <row r="416" spans="1:11" ht="15" hidden="1" customHeight="1" x14ac:dyDescent="0.2">
      <c r="A416" s="2" t="s">
        <v>10</v>
      </c>
      <c r="B416" s="4" t="s">
        <v>70</v>
      </c>
      <c r="C416" s="11" t="s">
        <v>219</v>
      </c>
      <c r="D416" s="2"/>
      <c r="E416" s="94">
        <v>3257321</v>
      </c>
      <c r="F416" s="91">
        <v>0</v>
      </c>
      <c r="G416" s="66">
        <f t="shared" si="6"/>
        <v>3257321</v>
      </c>
      <c r="H416" s="2" t="s">
        <v>41</v>
      </c>
      <c r="I416" s="3" t="s">
        <v>63</v>
      </c>
      <c r="J416" s="2" t="s">
        <v>290</v>
      </c>
      <c r="K416" s="3" t="s">
        <v>270</v>
      </c>
    </row>
    <row r="417" spans="1:11" ht="15" hidden="1" customHeight="1" x14ac:dyDescent="0.2">
      <c r="A417" s="2" t="s">
        <v>10</v>
      </c>
      <c r="B417" s="4" t="s">
        <v>70</v>
      </c>
      <c r="C417" s="11" t="s">
        <v>219</v>
      </c>
      <c r="D417" s="2"/>
      <c r="E417" s="94">
        <v>0</v>
      </c>
      <c r="F417" s="91">
        <v>3257321</v>
      </c>
      <c r="G417" s="66">
        <f t="shared" si="6"/>
        <v>-3257321</v>
      </c>
      <c r="H417" s="2" t="s">
        <v>12</v>
      </c>
      <c r="I417" s="3" t="s">
        <v>45</v>
      </c>
      <c r="J417" s="2" t="s">
        <v>290</v>
      </c>
      <c r="K417" s="3" t="s">
        <v>270</v>
      </c>
    </row>
    <row r="418" spans="1:11" ht="15" hidden="1" customHeight="1" x14ac:dyDescent="0.2">
      <c r="A418" s="2" t="s">
        <v>10</v>
      </c>
      <c r="B418" s="4" t="s">
        <v>70</v>
      </c>
      <c r="C418" s="11" t="s">
        <v>219</v>
      </c>
      <c r="D418" s="2"/>
      <c r="E418" s="94">
        <v>3257321</v>
      </c>
      <c r="F418" s="91">
        <v>0</v>
      </c>
      <c r="G418" s="66">
        <f t="shared" si="6"/>
        <v>3257321</v>
      </c>
      <c r="H418" s="2" t="s">
        <v>12</v>
      </c>
      <c r="I418" s="3" t="s">
        <v>45</v>
      </c>
      <c r="J418" s="2" t="s">
        <v>290</v>
      </c>
      <c r="K418" s="3" t="s">
        <v>270</v>
      </c>
    </row>
    <row r="419" spans="1:11" ht="15" hidden="1" customHeight="1" x14ac:dyDescent="0.2">
      <c r="A419" s="2" t="s">
        <v>10</v>
      </c>
      <c r="B419" s="4" t="s">
        <v>70</v>
      </c>
      <c r="C419" s="11" t="s">
        <v>219</v>
      </c>
      <c r="D419" s="2"/>
      <c r="E419" s="94">
        <v>0</v>
      </c>
      <c r="F419" s="91">
        <v>1550645</v>
      </c>
      <c r="G419" s="66">
        <f t="shared" si="6"/>
        <v>-1550645</v>
      </c>
      <c r="H419" s="2" t="s">
        <v>41</v>
      </c>
      <c r="I419" s="3" t="s">
        <v>226</v>
      </c>
      <c r="J419" s="2" t="s">
        <v>290</v>
      </c>
      <c r="K419" s="3" t="s">
        <v>270</v>
      </c>
    </row>
    <row r="420" spans="1:11" ht="15" hidden="1" customHeight="1" x14ac:dyDescent="0.2">
      <c r="A420" s="2" t="s">
        <v>10</v>
      </c>
      <c r="B420" s="4" t="s">
        <v>70</v>
      </c>
      <c r="C420" s="11" t="s">
        <v>219</v>
      </c>
      <c r="D420" s="2"/>
      <c r="E420" s="94">
        <v>1550645</v>
      </c>
      <c r="F420" s="91">
        <v>0</v>
      </c>
      <c r="G420" s="66">
        <f t="shared" si="6"/>
        <v>1550645</v>
      </c>
      <c r="H420" s="2" t="s">
        <v>41</v>
      </c>
      <c r="I420" s="3" t="s">
        <v>226</v>
      </c>
      <c r="J420" s="2" t="s">
        <v>290</v>
      </c>
      <c r="K420" s="3" t="s">
        <v>270</v>
      </c>
    </row>
    <row r="421" spans="1:11" ht="15" hidden="1" customHeight="1" x14ac:dyDescent="0.2">
      <c r="A421" s="2" t="s">
        <v>10</v>
      </c>
      <c r="B421" s="4" t="s">
        <v>70</v>
      </c>
      <c r="C421" s="11" t="s">
        <v>219</v>
      </c>
      <c r="D421" s="2"/>
      <c r="E421" s="94">
        <v>0</v>
      </c>
      <c r="F421" s="91">
        <v>1550645</v>
      </c>
      <c r="G421" s="66">
        <f t="shared" si="6"/>
        <v>-1550645</v>
      </c>
      <c r="H421" s="2" t="s">
        <v>12</v>
      </c>
      <c r="I421" s="3" t="s">
        <v>45</v>
      </c>
      <c r="J421" s="2" t="s">
        <v>290</v>
      </c>
      <c r="K421" s="3" t="s">
        <v>270</v>
      </c>
    </row>
    <row r="422" spans="1:11" ht="15" hidden="1" customHeight="1" x14ac:dyDescent="0.2">
      <c r="A422" s="2" t="s">
        <v>10</v>
      </c>
      <c r="B422" s="4" t="s">
        <v>70</v>
      </c>
      <c r="C422" s="11" t="s">
        <v>219</v>
      </c>
      <c r="D422" s="2"/>
      <c r="E422" s="94">
        <v>1550645</v>
      </c>
      <c r="F422" s="91">
        <v>0</v>
      </c>
      <c r="G422" s="66">
        <f t="shared" si="6"/>
        <v>1550645</v>
      </c>
      <c r="H422" s="2" t="s">
        <v>12</v>
      </c>
      <c r="I422" s="3" t="s">
        <v>45</v>
      </c>
      <c r="J422" s="2" t="s">
        <v>290</v>
      </c>
      <c r="K422" s="3" t="s">
        <v>270</v>
      </c>
    </row>
    <row r="423" spans="1:11" ht="15" customHeight="1" x14ac:dyDescent="0.2">
      <c r="A423" s="81"/>
      <c r="B423" s="82"/>
      <c r="C423" s="83"/>
      <c r="D423" s="84" t="s">
        <v>5</v>
      </c>
      <c r="E423" s="95">
        <f>SUBTOTAL(9,E11:E422)</f>
        <v>7575105</v>
      </c>
      <c r="F423" s="95">
        <f t="shared" ref="F423:G423" si="7">SUBTOTAL(9,F11:F422)</f>
        <v>0</v>
      </c>
      <c r="G423" s="95">
        <f t="shared" si="7"/>
        <v>7575105</v>
      </c>
      <c r="H423" s="81"/>
      <c r="I423" s="85"/>
      <c r="J423" s="81"/>
      <c r="K423" s="85"/>
    </row>
    <row r="424" spans="1:11" ht="12.75" customHeight="1" x14ac:dyDescent="0.2"/>
    <row r="425" spans="1:11" hidden="1" x14ac:dyDescent="0.2">
      <c r="E425" s="99"/>
      <c r="G425" s="8">
        <f>SUBTOTAL(9,G10:G424)</f>
        <v>7575105</v>
      </c>
    </row>
    <row r="426" spans="1:11" x14ac:dyDescent="0.2">
      <c r="F426" s="100"/>
      <c r="G426" s="93">
        <f>+E426-F426</f>
        <v>0</v>
      </c>
      <c r="H426" s="8"/>
    </row>
    <row r="427" spans="1:11" x14ac:dyDescent="0.2">
      <c r="F427" s="105"/>
      <c r="G427" s="8"/>
    </row>
    <row r="428" spans="1:11" x14ac:dyDescent="0.2">
      <c r="F428" s="105"/>
      <c r="G428" s="8"/>
    </row>
    <row r="429" spans="1:11" x14ac:dyDescent="0.2">
      <c r="E429" s="92"/>
      <c r="G429" s="89"/>
    </row>
    <row r="430" spans="1:11" x14ac:dyDescent="0.2">
      <c r="D430" s="129"/>
      <c r="E430" s="92"/>
      <c r="G430" s="9"/>
    </row>
    <row r="431" spans="1:11" x14ac:dyDescent="0.2">
      <c r="E431" s="92"/>
      <c r="G431" s="9"/>
    </row>
    <row r="432" spans="1:11" x14ac:dyDescent="0.2">
      <c r="E432" s="92"/>
      <c r="G432" s="9"/>
    </row>
    <row r="433" spans="5:7" x14ac:dyDescent="0.2">
      <c r="E433" s="92"/>
      <c r="G433" s="9"/>
    </row>
    <row r="434" spans="5:7" x14ac:dyDescent="0.2">
      <c r="E434" s="92"/>
    </row>
  </sheetData>
  <autoFilter ref="A10:K422">
    <filterColumn colId="1">
      <filters>
        <filter val="6.06.02"/>
      </filters>
    </filterColumn>
  </autoFilter>
  <sortState ref="A5:Q90">
    <sortCondition ref="A5:A90"/>
    <sortCondition ref="I5:I90"/>
    <sortCondition ref="B5:B90"/>
  </sortState>
  <mergeCells count="2">
    <mergeCell ref="B1:G1"/>
    <mergeCell ref="B2:G2"/>
  </mergeCells>
  <printOptions horizontalCentered="1"/>
  <pageMargins left="0.19685039370078741" right="0.1968503937007874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FID 544-2</vt:lpstr>
      <vt:lpstr>FID 544-3</vt:lpstr>
      <vt:lpstr>FID 544-16</vt:lpstr>
      <vt:lpstr>Consolidado FID 544</vt:lpstr>
      <vt:lpstr>FONAFIFO</vt:lpstr>
      <vt:lpstr>Consolidado</vt:lpstr>
      <vt:lpstr>SIPP FID 544</vt:lpstr>
      <vt:lpstr>SIPP FID FONAFIFO</vt:lpstr>
      <vt:lpstr>Detalle</vt:lpstr>
      <vt:lpstr>'Consolidado FID 544'!Print_Area</vt:lpstr>
      <vt:lpstr>Detalle!Print_Area</vt:lpstr>
      <vt:lpstr>'FID 544-16'!Print_Area</vt:lpstr>
      <vt:lpstr>'FID 544-2'!Print_Area</vt:lpstr>
      <vt:lpstr>'FID 544-3'!Print_Area</vt:lpstr>
      <vt:lpstr>FONAFIFO!Print_Area</vt:lpstr>
      <vt:lpstr>Detalle!Print_Titles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Zoila Rodríguez Tencio</cp:lastModifiedBy>
  <cp:lastPrinted>2015-08-20T14:53:11Z</cp:lastPrinted>
  <dcterms:created xsi:type="dcterms:W3CDTF">1996-11-27T10:00:04Z</dcterms:created>
  <dcterms:modified xsi:type="dcterms:W3CDTF">2015-12-18T13:59:12Z</dcterms:modified>
</cp:coreProperties>
</file>