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 tabRatio="863" activeTab="6"/>
  </bookViews>
  <sheets>
    <sheet name="FID 544-2" sheetId="31" r:id="rId1"/>
    <sheet name="FID 544-16" sheetId="29" r:id="rId2"/>
    <sheet name="Consolidado FID 544" sheetId="28" r:id="rId3"/>
    <sheet name="FONAFIFO" sheetId="27" r:id="rId4"/>
    <sheet name="Sheet1" sheetId="38" r:id="rId5"/>
    <sheet name="Sheet3" sheetId="40" r:id="rId6"/>
    <sheet name="Detalle" sheetId="14" r:id="rId7"/>
  </sheets>
  <definedNames>
    <definedName name="_xlnm._FilterDatabase" localSheetId="6" hidden="1">Detalle!$A$10:$K$165</definedName>
    <definedName name="_xlnm.Print_Area" localSheetId="2">'Consolidado FID 544'!$A$1:$I$61</definedName>
    <definedName name="_xlnm.Print_Area" localSheetId="6">Detalle!$A$12:$K$167</definedName>
    <definedName name="_xlnm.Print_Area" localSheetId="1">'FID 544-16'!$A$1:$I$27</definedName>
    <definedName name="_xlnm.Print_Area" localSheetId="0">'FID 544-2'!$A$1:$I$59</definedName>
    <definedName name="_xlnm.Print_Area" localSheetId="3">FONAFIFO!$A$1:$I$42</definedName>
    <definedName name="_xlnm.Print_Titles" localSheetId="6">Detalle!$1:$10</definedName>
  </definedNames>
  <calcPr calcId="145621"/>
  <pivotCaches>
    <pivotCache cacheId="3" r:id="rId8"/>
  </pivotCaches>
</workbook>
</file>

<file path=xl/calcChain.xml><?xml version="1.0" encoding="utf-8"?>
<calcChain xmlns="http://schemas.openxmlformats.org/spreadsheetml/2006/main">
  <c r="D25" i="27" l="1"/>
  <c r="D24" i="27"/>
  <c r="D23" i="27"/>
  <c r="D22" i="27"/>
  <c r="D38" i="31"/>
  <c r="D31" i="31"/>
  <c r="D25" i="31"/>
  <c r="F23" i="27" l="1"/>
  <c r="F24" i="27"/>
  <c r="F25" i="27"/>
  <c r="D30" i="27"/>
  <c r="E30" i="27"/>
  <c r="G30" i="27"/>
  <c r="H30" i="27"/>
  <c r="D26" i="27"/>
  <c r="E26" i="27"/>
  <c r="G26" i="27"/>
  <c r="H26" i="27"/>
  <c r="D20" i="27"/>
  <c r="E20" i="27"/>
  <c r="G20" i="27"/>
  <c r="H20" i="27"/>
  <c r="D17" i="27"/>
  <c r="E17" i="27"/>
  <c r="G17" i="27"/>
  <c r="H17" i="27"/>
  <c r="H31" i="27" s="1"/>
  <c r="D14" i="27"/>
  <c r="E14" i="27"/>
  <c r="E31" i="27" s="1"/>
  <c r="G14" i="27"/>
  <c r="H14" i="27"/>
  <c r="C26" i="27"/>
  <c r="I23" i="27"/>
  <c r="I24" i="27"/>
  <c r="I25" i="27"/>
  <c r="D31" i="27" l="1"/>
  <c r="G31" i="27"/>
  <c r="E48" i="31" l="1"/>
  <c r="G48" i="31"/>
  <c r="H48" i="31"/>
  <c r="D48" i="28"/>
  <c r="E48" i="28"/>
  <c r="F48" i="28"/>
  <c r="G48" i="28"/>
  <c r="H48" i="28"/>
  <c r="I48" i="28"/>
  <c r="C48" i="28"/>
  <c r="D47" i="28"/>
  <c r="E47" i="28"/>
  <c r="F47" i="28"/>
  <c r="G47" i="28"/>
  <c r="H47" i="28"/>
  <c r="I47" i="28"/>
  <c r="C47" i="28"/>
  <c r="D45" i="28"/>
  <c r="E45" i="28"/>
  <c r="F45" i="28"/>
  <c r="G45" i="28"/>
  <c r="H45" i="28"/>
  <c r="I45" i="28"/>
  <c r="C45" i="28"/>
  <c r="D44" i="28"/>
  <c r="E44" i="28"/>
  <c r="F44" i="28"/>
  <c r="G44" i="28"/>
  <c r="H44" i="28"/>
  <c r="I44" i="28"/>
  <c r="D43" i="28"/>
  <c r="E43" i="28"/>
  <c r="F43" i="28"/>
  <c r="G43" i="28"/>
  <c r="H43" i="28"/>
  <c r="I43" i="28"/>
  <c r="D42" i="28"/>
  <c r="E42" i="28"/>
  <c r="F42" i="28"/>
  <c r="G42" i="28"/>
  <c r="H42" i="28"/>
  <c r="I42" i="28"/>
  <c r="C43" i="28"/>
  <c r="C44" i="28"/>
  <c r="C42" i="28"/>
  <c r="K45" i="28"/>
  <c r="D38" i="28"/>
  <c r="E38" i="28"/>
  <c r="F38" i="28"/>
  <c r="G38" i="28"/>
  <c r="H38" i="28"/>
  <c r="I38" i="28"/>
  <c r="C38" i="28"/>
  <c r="E40" i="28"/>
  <c r="G40" i="28"/>
  <c r="H40" i="28"/>
  <c r="C40" i="28"/>
  <c r="D39" i="28"/>
  <c r="E39" i="28"/>
  <c r="G39" i="28"/>
  <c r="H39" i="28"/>
  <c r="C39" i="28"/>
  <c r="D37" i="28"/>
  <c r="E37" i="28"/>
  <c r="F37" i="28"/>
  <c r="G37" i="28"/>
  <c r="H37" i="28"/>
  <c r="I37" i="28"/>
  <c r="C37" i="28"/>
  <c r="D36" i="28"/>
  <c r="E36" i="28"/>
  <c r="F36" i="28"/>
  <c r="G36" i="28"/>
  <c r="H36" i="28"/>
  <c r="I36" i="28"/>
  <c r="C36" i="28"/>
  <c r="D35" i="28"/>
  <c r="E35" i="28"/>
  <c r="F35" i="28"/>
  <c r="G35" i="28"/>
  <c r="H35" i="28"/>
  <c r="I35" i="28"/>
  <c r="C35" i="28"/>
  <c r="E33" i="28"/>
  <c r="G33" i="28"/>
  <c r="H33" i="28"/>
  <c r="C33" i="28"/>
  <c r="D32" i="28"/>
  <c r="E32" i="28"/>
  <c r="G32" i="28"/>
  <c r="H32" i="28"/>
  <c r="C32" i="28"/>
  <c r="D31" i="28"/>
  <c r="E31" i="28"/>
  <c r="F31" i="28"/>
  <c r="G31" i="28"/>
  <c r="H31" i="28"/>
  <c r="I31" i="28"/>
  <c r="C31" i="28"/>
  <c r="D30" i="28"/>
  <c r="E30" i="28"/>
  <c r="F30" i="28"/>
  <c r="G30" i="28"/>
  <c r="H30" i="28"/>
  <c r="I30" i="28"/>
  <c r="C30" i="28"/>
  <c r="D29" i="28"/>
  <c r="E29" i="28"/>
  <c r="F29" i="28"/>
  <c r="G29" i="28"/>
  <c r="H29" i="28"/>
  <c r="I29" i="28"/>
  <c r="C29" i="28"/>
  <c r="D28" i="28"/>
  <c r="E28" i="28"/>
  <c r="F28" i="28"/>
  <c r="G28" i="28"/>
  <c r="H28" i="28"/>
  <c r="I28" i="28"/>
  <c r="C28" i="28"/>
  <c r="D27" i="28"/>
  <c r="E27" i="28"/>
  <c r="F27" i="28"/>
  <c r="G27" i="28"/>
  <c r="H27" i="28"/>
  <c r="I27" i="28"/>
  <c r="D26" i="28"/>
  <c r="E26" i="28"/>
  <c r="F26" i="28"/>
  <c r="G26" i="28"/>
  <c r="H26" i="28"/>
  <c r="I26" i="28"/>
  <c r="D25" i="28"/>
  <c r="E25" i="28"/>
  <c r="G25" i="28"/>
  <c r="H25" i="28"/>
  <c r="D24" i="28"/>
  <c r="E24" i="28"/>
  <c r="F24" i="28"/>
  <c r="G24" i="28"/>
  <c r="H24" i="28"/>
  <c r="I24" i="28"/>
  <c r="D23" i="28"/>
  <c r="E23" i="28"/>
  <c r="F23" i="28"/>
  <c r="G23" i="28"/>
  <c r="H23" i="28"/>
  <c r="I23" i="28"/>
  <c r="D22" i="28"/>
  <c r="E22" i="28"/>
  <c r="F22" i="28"/>
  <c r="G22" i="28"/>
  <c r="H22" i="28"/>
  <c r="I22" i="28"/>
  <c r="D20" i="28"/>
  <c r="E20" i="28"/>
  <c r="E49" i="28" s="1"/>
  <c r="E51" i="28" s="1"/>
  <c r="F20" i="28"/>
  <c r="G20" i="28"/>
  <c r="G49" i="28" s="1"/>
  <c r="G51" i="28" s="1"/>
  <c r="H20" i="28"/>
  <c r="H49" i="28" s="1"/>
  <c r="H51" i="28" s="1"/>
  <c r="I20" i="28"/>
  <c r="C20" i="28"/>
  <c r="C49" i="28" s="1"/>
  <c r="C51" i="28" s="1"/>
  <c r="D19" i="28"/>
  <c r="E19" i="28"/>
  <c r="F19" i="28"/>
  <c r="G19" i="28"/>
  <c r="I19" i="28"/>
  <c r="D18" i="28"/>
  <c r="E18" i="28"/>
  <c r="F18" i="28"/>
  <c r="G18" i="28"/>
  <c r="I18" i="28"/>
  <c r="D17" i="28"/>
  <c r="E17" i="28"/>
  <c r="F17" i="28"/>
  <c r="G17" i="28"/>
  <c r="I17" i="28"/>
  <c r="D16" i="28"/>
  <c r="E16" i="28"/>
  <c r="F16" i="28"/>
  <c r="G16" i="28"/>
  <c r="I16" i="28"/>
  <c r="D15" i="28"/>
  <c r="E15" i="28"/>
  <c r="F15" i="28"/>
  <c r="G15" i="28"/>
  <c r="I15" i="28"/>
  <c r="D14" i="28"/>
  <c r="E14" i="28"/>
  <c r="F14" i="28"/>
  <c r="G14" i="28"/>
  <c r="I14" i="28"/>
  <c r="D13" i="28"/>
  <c r="E13" i="28"/>
  <c r="F13" i="28"/>
  <c r="G13" i="28"/>
  <c r="I13" i="28"/>
  <c r="D12" i="28"/>
  <c r="E12" i="28"/>
  <c r="F12" i="28"/>
  <c r="H12" i="28"/>
  <c r="I12" i="28"/>
  <c r="C27" i="28"/>
  <c r="C26" i="28"/>
  <c r="C23" i="28"/>
  <c r="C24" i="28"/>
  <c r="C25" i="28"/>
  <c r="C22" i="28"/>
  <c r="C13" i="28"/>
  <c r="C14" i="28"/>
  <c r="C15" i="28"/>
  <c r="C16" i="28"/>
  <c r="C17" i="28"/>
  <c r="C18" i="28"/>
  <c r="C19" i="28"/>
  <c r="C12" i="28"/>
  <c r="F13" i="29"/>
  <c r="F12" i="29"/>
  <c r="F42" i="31"/>
  <c r="F43" i="31"/>
  <c r="F35" i="31"/>
  <c r="F36" i="31"/>
  <c r="F37" i="31"/>
  <c r="F38" i="31"/>
  <c r="F39" i="28" s="1"/>
  <c r="F23" i="31"/>
  <c r="F24" i="31"/>
  <c r="F25" i="31"/>
  <c r="F25" i="28" s="1"/>
  <c r="F26" i="31"/>
  <c r="F27" i="31"/>
  <c r="F28" i="31"/>
  <c r="F29" i="31"/>
  <c r="F30" i="31"/>
  <c r="F31" i="31"/>
  <c r="F32" i="28" s="1"/>
  <c r="F13" i="31"/>
  <c r="F14" i="31"/>
  <c r="F15" i="31"/>
  <c r="F16" i="31"/>
  <c r="F17" i="31"/>
  <c r="F18" i="31"/>
  <c r="F19" i="31"/>
  <c r="F41" i="31"/>
  <c r="F46" i="31"/>
  <c r="I37" i="31"/>
  <c r="D32" i="31"/>
  <c r="E32" i="31"/>
  <c r="G32" i="31"/>
  <c r="H32" i="31"/>
  <c r="D47" i="31"/>
  <c r="E47" i="31"/>
  <c r="F47" i="31"/>
  <c r="G47" i="31"/>
  <c r="H47" i="31"/>
  <c r="D39" i="31"/>
  <c r="D40" i="28" s="1"/>
  <c r="E39" i="31"/>
  <c r="G39" i="31"/>
  <c r="H39" i="31"/>
  <c r="D44" i="31"/>
  <c r="E44" i="31"/>
  <c r="F44" i="31"/>
  <c r="G44" i="31"/>
  <c r="H44" i="31"/>
  <c r="C39" i="31"/>
  <c r="C44" i="31"/>
  <c r="I43" i="31"/>
  <c r="I42" i="31"/>
  <c r="I41" i="31"/>
  <c r="D48" i="31" l="1"/>
  <c r="D33" i="28"/>
  <c r="D49" i="28" s="1"/>
  <c r="D51" i="28" s="1"/>
  <c r="I44" i="31"/>
  <c r="C20" i="40" l="1"/>
  <c r="C21" i="40" s="1"/>
  <c r="D20" i="40"/>
  <c r="C12" i="40"/>
  <c r="D12" i="40"/>
  <c r="B20" i="40"/>
  <c r="B12" i="40"/>
  <c r="G37" i="14"/>
  <c r="F166" i="14"/>
  <c r="E166" i="14"/>
  <c r="G35" i="14"/>
  <c r="G34" i="14"/>
  <c r="G113" i="14"/>
  <c r="G114" i="14"/>
  <c r="G38" i="14"/>
  <c r="G135" i="14"/>
  <c r="G134" i="14"/>
  <c r="G11" i="14"/>
  <c r="G152" i="14" l="1"/>
  <c r="G161" i="14"/>
  <c r="G160" i="14"/>
  <c r="G145" i="14" l="1"/>
  <c r="G165" i="14"/>
  <c r="G164" i="14"/>
  <c r="G163" i="14"/>
  <c r="E120" i="14"/>
  <c r="F65" i="14"/>
  <c r="E64" i="14"/>
  <c r="G65" i="14" l="1"/>
  <c r="G64" i="14"/>
  <c r="G63" i="14"/>
  <c r="G62" i="14"/>
  <c r="F126" i="14"/>
  <c r="G77" i="14"/>
  <c r="G32" i="14"/>
  <c r="G27" i="14"/>
  <c r="G156" i="14" l="1"/>
  <c r="G157" i="14"/>
  <c r="G158" i="14"/>
  <c r="G159" i="14"/>
  <c r="G162" i="14"/>
  <c r="G147" i="14"/>
  <c r="G148" i="14"/>
  <c r="G149" i="14"/>
  <c r="G150" i="14"/>
  <c r="G151" i="14"/>
  <c r="G153" i="14"/>
  <c r="G154" i="14"/>
  <c r="G138" i="14"/>
  <c r="G136" i="14"/>
  <c r="G137" i="14"/>
  <c r="G155" i="14"/>
  <c r="G139" i="14"/>
  <c r="G140" i="14"/>
  <c r="G141" i="14"/>
  <c r="G142" i="14"/>
  <c r="G143" i="14"/>
  <c r="G144" i="14"/>
  <c r="G146" i="14"/>
  <c r="G13" i="14" l="1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8" i="14"/>
  <c r="G29" i="14"/>
  <c r="G30" i="14"/>
  <c r="G31" i="14"/>
  <c r="G33" i="14"/>
  <c r="G36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6" i="14"/>
  <c r="G67" i="14"/>
  <c r="G68" i="14"/>
  <c r="G69" i="14"/>
  <c r="G70" i="14"/>
  <c r="G71" i="14"/>
  <c r="G72" i="14"/>
  <c r="G73" i="14"/>
  <c r="G74" i="14"/>
  <c r="G75" i="14"/>
  <c r="G76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2" i="14"/>
  <c r="G166" i="14" l="1"/>
  <c r="C30" i="27"/>
  <c r="C14" i="27"/>
  <c r="F13" i="27" l="1"/>
  <c r="I13" i="27" s="1"/>
  <c r="C17" i="27"/>
  <c r="F28" i="27"/>
  <c r="F19" i="27"/>
  <c r="F20" i="27" s="1"/>
  <c r="I28" i="27" l="1"/>
  <c r="F16" i="27"/>
  <c r="F12" i="27"/>
  <c r="F14" i="27" s="1"/>
  <c r="I16" i="27" l="1"/>
  <c r="I17" i="27" s="1"/>
  <c r="F17" i="27"/>
  <c r="I12" i="27"/>
  <c r="I14" i="27" s="1"/>
  <c r="C32" i="31" l="1"/>
  <c r="K40" i="28" l="1"/>
  <c r="H14" i="29"/>
  <c r="H15" i="29" s="1"/>
  <c r="G14" i="29"/>
  <c r="G15" i="29" s="1"/>
  <c r="D14" i="29"/>
  <c r="D15" i="29" s="1"/>
  <c r="E14" i="29"/>
  <c r="E15" i="29" s="1"/>
  <c r="C14" i="29"/>
  <c r="C15" i="29" s="1"/>
  <c r="I13" i="29"/>
  <c r="K33" i="28" l="1"/>
  <c r="C47" i="31" l="1"/>
  <c r="I46" i="31"/>
  <c r="I47" i="31" l="1"/>
  <c r="I26" i="31"/>
  <c r="I31" i="31"/>
  <c r="I32" i="28" s="1"/>
  <c r="I30" i="31"/>
  <c r="I12" i="29"/>
  <c r="F22" i="31" l="1"/>
  <c r="D20" i="31"/>
  <c r="E20" i="31"/>
  <c r="C20" i="31"/>
  <c r="C48" i="31" s="1"/>
  <c r="I14" i="31"/>
  <c r="I15" i="31"/>
  <c r="I16" i="31"/>
  <c r="I17" i="31"/>
  <c r="I18" i="31"/>
  <c r="I19" i="31"/>
  <c r="I13" i="31"/>
  <c r="I35" i="31"/>
  <c r="I36" i="31"/>
  <c r="I38" i="31"/>
  <c r="I39" i="28" s="1"/>
  <c r="F34" i="31"/>
  <c r="H20" i="31"/>
  <c r="G20" i="31"/>
  <c r="F12" i="31"/>
  <c r="F32" i="31" l="1"/>
  <c r="F39" i="31"/>
  <c r="F40" i="28" s="1"/>
  <c r="F20" i="31"/>
  <c r="K20" i="28"/>
  <c r="K48" i="28" s="1"/>
  <c r="I29" i="31"/>
  <c r="I27" i="31"/>
  <c r="I23" i="31"/>
  <c r="I28" i="31"/>
  <c r="I34" i="31"/>
  <c r="I22" i="31"/>
  <c r="I24" i="31"/>
  <c r="I25" i="31"/>
  <c r="I25" i="28" s="1"/>
  <c r="I12" i="31"/>
  <c r="F48" i="31" l="1"/>
  <c r="F33" i="28"/>
  <c r="F49" i="28" s="1"/>
  <c r="F51" i="28" s="1"/>
  <c r="I32" i="31"/>
  <c r="I39" i="31"/>
  <c r="I40" i="28" s="1"/>
  <c r="I20" i="31"/>
  <c r="I33" i="28" l="1"/>
  <c r="I49" i="28" s="1"/>
  <c r="I48" i="31"/>
  <c r="G169" i="14"/>
  <c r="I51" i="28" l="1"/>
  <c r="F22" i="27"/>
  <c r="F26" i="27" s="1"/>
  <c r="I22" i="27" l="1"/>
  <c r="I26" i="27" s="1"/>
  <c r="F29" i="27" l="1"/>
  <c r="F30" i="27" s="1"/>
  <c r="F31" i="27" s="1"/>
  <c r="C20" i="27"/>
  <c r="C31" i="27" s="1"/>
  <c r="H16" i="29"/>
  <c r="F14" i="29" l="1"/>
  <c r="F15" i="29" s="1"/>
  <c r="I19" i="27"/>
  <c r="I20" i="27" s="1"/>
  <c r="I31" i="27" s="1"/>
  <c r="I29" i="27"/>
  <c r="I30" i="27" s="1"/>
  <c r="I14" i="29" l="1"/>
  <c r="I15" i="29" s="1"/>
  <c r="H32" i="27"/>
  <c r="H49" i="31"/>
  <c r="I32" i="27" l="1"/>
</calcChain>
</file>

<file path=xl/comments1.xml><?xml version="1.0" encoding="utf-8"?>
<comments xmlns="http://schemas.openxmlformats.org/spreadsheetml/2006/main">
  <authors>
    <author>Dayana Prado Prado</author>
  </authors>
  <commentList>
    <comment ref="E40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41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42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43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44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45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46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47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48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49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50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51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52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53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54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55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56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57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58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59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60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61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66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67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68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69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70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71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72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73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74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75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76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79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81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82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83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84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85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86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87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88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90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91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92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93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94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95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96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97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98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99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100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101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102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103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104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105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106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107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108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109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  <comment ref="E110" authorId="0">
      <text>
        <r>
          <rPr>
            <b/>
            <sz val="9"/>
            <color indexed="81"/>
            <rFont val="Tahoma"/>
            <charset val="1"/>
          </rPr>
          <t>Dayana Prado Prado:</t>
        </r>
        <r>
          <rPr>
            <sz val="9"/>
            <color indexed="81"/>
            <rFont val="Tahoma"/>
            <charset val="1"/>
          </rPr>
          <t xml:space="preserve">
Con el presupuesto disponible es suficiente para financiar la reasignación.</t>
        </r>
      </text>
    </comment>
  </commentList>
</comments>
</file>

<file path=xl/sharedStrings.xml><?xml version="1.0" encoding="utf-8"?>
<sst xmlns="http://schemas.openxmlformats.org/spreadsheetml/2006/main" count="1456" uniqueCount="231">
  <si>
    <t>Nombre</t>
  </si>
  <si>
    <t>5.01.05</t>
  </si>
  <si>
    <t>Financiador</t>
  </si>
  <si>
    <t>Subpartida</t>
  </si>
  <si>
    <t>Programa</t>
  </si>
  <si>
    <t>TOTAL</t>
  </si>
  <si>
    <t>FONDO NACIONAL DE FINANCIAMIENTO FORESTAL</t>
  </si>
  <si>
    <t>1.04.04</t>
  </si>
  <si>
    <t>Acción del PAO</t>
  </si>
  <si>
    <t>Responsable</t>
  </si>
  <si>
    <t>FONAFIFO</t>
  </si>
  <si>
    <t>Dirección y Gestión Institucional</t>
  </si>
  <si>
    <t>D. General</t>
  </si>
  <si>
    <t>Row Labels</t>
  </si>
  <si>
    <t>Grand Total</t>
  </si>
  <si>
    <t>FID 544-16</t>
  </si>
  <si>
    <t>DG-REDD-A1-I1-Ac9</t>
  </si>
  <si>
    <t>Tipo Cambio</t>
  </si>
  <si>
    <t>REDD+</t>
  </si>
  <si>
    <t>Requimiento</t>
  </si>
  <si>
    <t>1.05.01</t>
  </si>
  <si>
    <t>Transporte dentro del país</t>
  </si>
  <si>
    <t>1.03.01</t>
  </si>
  <si>
    <t>Información</t>
  </si>
  <si>
    <t>Otros servicios de gestión y apoyo</t>
  </si>
  <si>
    <t>1.04.03</t>
  </si>
  <si>
    <t>1.07.01</t>
  </si>
  <si>
    <t>1.04.99</t>
  </si>
  <si>
    <t>FID 544-02</t>
  </si>
  <si>
    <t>1.08.01</t>
  </si>
  <si>
    <t>Mantenimiento de edificios, locales y terrenos</t>
  </si>
  <si>
    <t>Financiamiento Forestal</t>
  </si>
  <si>
    <t>DA-UPSG-A1-I0-Ac3</t>
  </si>
  <si>
    <t>D. Administrativa-Financiera</t>
  </si>
  <si>
    <t>R. Cañas</t>
  </si>
  <si>
    <t>DA-UA-A5-I2-Ac2</t>
  </si>
  <si>
    <t>1.08.07</t>
  </si>
  <si>
    <t>DA-UPSG-A1-I0-Ac2</t>
  </si>
  <si>
    <t>U. Proveeduría</t>
  </si>
  <si>
    <t>DA-UPSG-A1-I6-Ac2</t>
  </si>
  <si>
    <t>2.04.02</t>
  </si>
  <si>
    <t>Repuestos y accesorios</t>
  </si>
  <si>
    <t>D. Fomento Forestal</t>
  </si>
  <si>
    <t>2.02.03</t>
  </si>
  <si>
    <t>6.03.01</t>
  </si>
  <si>
    <t>R. Palmar Norte</t>
  </si>
  <si>
    <t xml:space="preserve">Dirección/Regional </t>
  </si>
  <si>
    <t>Column Labels</t>
  </si>
  <si>
    <t>Proyectos Especiales</t>
  </si>
  <si>
    <t>FIDEICOMISO 544 FONAFIFO/BNCR</t>
  </si>
  <si>
    <t>De acuerdo a las Normas Técnicas sobre Presupuestos Públicos N-1-2012-DC-DFOE  y el Reglamento sobre Variaciones</t>
  </si>
  <si>
    <t xml:space="preserve">al Presupuesto de los Sujetos Privados emitidos por la Contraloría General de la República, se procede a realizar la </t>
  </si>
  <si>
    <t>MODIFICACION PRESUPUESTARIA</t>
  </si>
  <si>
    <t>PARTIDA</t>
  </si>
  <si>
    <t>PRESUPUESTO ACTUAL</t>
  </si>
  <si>
    <t>AUMENTOS (+)</t>
  </si>
  <si>
    <t>DISMINUCION (-)</t>
  </si>
  <si>
    <t>PRESUPUESTO MODIFICADO</t>
  </si>
  <si>
    <t xml:space="preserve"> APROBADO</t>
  </si>
  <si>
    <t>COMPROMISOS</t>
  </si>
  <si>
    <t xml:space="preserve"> EJECUTADO</t>
  </si>
  <si>
    <t>DISPONIBLE</t>
  </si>
  <si>
    <t xml:space="preserve">Servicios </t>
  </si>
  <si>
    <t>1.04.06</t>
  </si>
  <si>
    <t>Sub Total</t>
  </si>
  <si>
    <t xml:space="preserve">Materiales y suministros </t>
  </si>
  <si>
    <t>5</t>
  </si>
  <si>
    <t>Bienes Duraderos</t>
  </si>
  <si>
    <t>6</t>
  </si>
  <si>
    <t>Transferencias Corrientes</t>
  </si>
  <si>
    <t>Total</t>
  </si>
  <si>
    <t>Hecho por:</t>
  </si>
  <si>
    <t>Zoila Rodríguez Tencio, Jefe Depto Financiero-Contable</t>
  </si>
  <si>
    <t>Edgar Toruño Ramírez, Director Administrativo-Financiero</t>
  </si>
  <si>
    <t>Autorizado por:</t>
  </si>
  <si>
    <t>Jorge Mario Rodríguez Zúñiga, Director General</t>
  </si>
  <si>
    <t>FIDEICOMISO 544-02 "COMISION PSA"</t>
  </si>
  <si>
    <t>FIDEICOMISO 544-16 "PREPARACIN DE PROYECTOS"</t>
  </si>
  <si>
    <t>Alimentos y bebidas</t>
  </si>
  <si>
    <t>Actividades de capacitación</t>
  </si>
  <si>
    <t>Revisado por:</t>
  </si>
  <si>
    <t>Monto Aumentado o Disminuido</t>
  </si>
  <si>
    <t>al Presupuesto de los Sujetos Privados emitidos por la Contraloría General de la República, se procede a realizar la siguiente</t>
  </si>
  <si>
    <t>Polarizado de vidrios del cuarto piso del edificio San José</t>
  </si>
  <si>
    <t>U. Recursos Humanos</t>
  </si>
  <si>
    <t>2.01.04</t>
  </si>
  <si>
    <t>DA-UPSG-A1-I3-Ac2</t>
  </si>
  <si>
    <t>Monto Aumentado</t>
  </si>
  <si>
    <t>Monto Disminuido</t>
  </si>
  <si>
    <t>1.01.01</t>
  </si>
  <si>
    <t>Alquiler de edificios, locales y terrenos</t>
  </si>
  <si>
    <t>1.02.01</t>
  </si>
  <si>
    <t>Servicio de Agua y Alcantarillado</t>
  </si>
  <si>
    <t>1.02.02</t>
  </si>
  <si>
    <t>Servicio de energía electrica</t>
  </si>
  <si>
    <t>R. Caribe-Norte</t>
  </si>
  <si>
    <t>0.01.01</t>
  </si>
  <si>
    <t>0.04.05</t>
  </si>
  <si>
    <t>0.03.01</t>
  </si>
  <si>
    <t>0.03.02</t>
  </si>
  <si>
    <t>0.04.01</t>
  </si>
  <si>
    <t>Contribución patronal al seguro de salud CCSS</t>
  </si>
  <si>
    <t>0.05.01</t>
  </si>
  <si>
    <t>0.05.02</t>
  </si>
  <si>
    <t>0.05.03</t>
  </si>
  <si>
    <t>0.05.05</t>
  </si>
  <si>
    <t>D. Asuntos Jurídicos</t>
  </si>
  <si>
    <t>6.03.99</t>
  </si>
  <si>
    <t>Otras prestaciones</t>
  </si>
  <si>
    <t>0.04.03</t>
  </si>
  <si>
    <t>De acuerdo a las Normas Técnicas sobre Presupuestos Públicos N-2-2012-DC-DFOE  y el Reglamento sobre Variaciones</t>
  </si>
  <si>
    <t>Contribución patronal al Seguro de Salud de la Caja Costarricense del Seguro Social</t>
  </si>
  <si>
    <t>0.04.02</t>
  </si>
  <si>
    <t>Contribución patronal al Instituto Mixto de Ayuda Social</t>
  </si>
  <si>
    <t>Contribución patronal al Instituto Nacional de Aprendizaje</t>
  </si>
  <si>
    <t>0.04.04</t>
  </si>
  <si>
    <t>Contribución patronal al Fondo de Desarrollo Social y Asignaciones Familiares</t>
  </si>
  <si>
    <t>Contribución patronal al Banco Popular y Desarrollo Comunal</t>
  </si>
  <si>
    <t>Contribución Patronal al Seguro de Pensiones de la Caja Costarricense del Seguro Social</t>
  </si>
  <si>
    <t>Aporte Patronal al Régimen obligatorio de pensiones complementarias</t>
  </si>
  <si>
    <t>Aporte Patronal al Fondo de Capitalización Laboral</t>
  </si>
  <si>
    <t>Contribución patronal a fondos administrados por entes privados</t>
  </si>
  <si>
    <t>Prestaciones Legales</t>
  </si>
  <si>
    <t>Tintas, pinturas y diluyentes</t>
  </si>
  <si>
    <t>DG-A2-I1-Ac2</t>
  </si>
  <si>
    <t>Sueldos para cargos fijos</t>
  </si>
  <si>
    <t>Contenido presupuestario para reasignación de puesto.</t>
  </si>
  <si>
    <t>Remuneraciones</t>
  </si>
  <si>
    <t xml:space="preserve">Servicios Generales </t>
  </si>
  <si>
    <t xml:space="preserve">Servicios de Ingeniería </t>
  </si>
  <si>
    <t>Servicios de ciencias económicas y sociales</t>
  </si>
  <si>
    <t>Mantenimiento y reparación de equipo y mobiliario de oficina</t>
  </si>
  <si>
    <t>0</t>
  </si>
  <si>
    <t xml:space="preserve">Servicio de agua y alcantarillado </t>
  </si>
  <si>
    <t>Retribución por años servidos</t>
  </si>
  <si>
    <t xml:space="preserve">Restricción al ejercicio liberal de la profesión </t>
  </si>
  <si>
    <t>Sum of Monto Aumentado o Disminuido</t>
  </si>
  <si>
    <t>DETALLE MODIFICACION PRESUPUESTARIA No 3-2015</t>
  </si>
  <si>
    <t>Alquiler de la Oficina Regional Cañas</t>
  </si>
  <si>
    <t>Servicio de agua edificio San José</t>
  </si>
  <si>
    <t>Servicio de energía eléctrica</t>
  </si>
  <si>
    <t>Servicio de electricidad edificio San José</t>
  </si>
  <si>
    <t>Instalación de sistema de circuito cerrado para el edificio San José</t>
  </si>
  <si>
    <t>Contrato de servicio continuo Compra de tintas y tóner CR-018-2013 y otros no incluidos en ese contrato</t>
  </si>
  <si>
    <t>5.01.01</t>
  </si>
  <si>
    <t>Maquinaria y equipo para la producción</t>
  </si>
  <si>
    <t>Compra de compresor de aire para labores de mantenimiento de vehículos</t>
  </si>
  <si>
    <t>5.01.03</t>
  </si>
  <si>
    <t>Maquinaria, equipo y mobiliario diverso</t>
  </si>
  <si>
    <t>Compra de sistema de circuito cerrado (cámaras de vigilancia, entre otros accesorios) para el edificio San José</t>
  </si>
  <si>
    <t>5.01.99</t>
  </si>
  <si>
    <t>Equipo de comunicación</t>
  </si>
  <si>
    <t>Compra de dos carritos metálicos para el transporte de bienes</t>
  </si>
  <si>
    <t xml:space="preserve">DA-UPSG-A1-I0-Ac1 </t>
  </si>
  <si>
    <t>Publicaciones diarios de circulación nacional a nivel Institucional.</t>
  </si>
  <si>
    <t>Para contratar servicio de diseño del techo del parqueo y caseta.</t>
  </si>
  <si>
    <t>Contrato de servicio continuo reparaciones menores CR-02-2014</t>
  </si>
  <si>
    <t>DA-UA-A5- I2-Ac2</t>
  </si>
  <si>
    <t>Contratación para el mantenimiento de los archivos móviles ( Archivo Central y Archivo Gestión PSA).</t>
  </si>
  <si>
    <t>Para cubrir los repuestos correspondientes al contrato de servicio continuo vigente</t>
  </si>
  <si>
    <t>2.99.07</t>
  </si>
  <si>
    <t>Útiles y materiales de cocina y comedor</t>
  </si>
  <si>
    <t>Compra de artículos de cocina para sustitución o necesidades nuevas.</t>
  </si>
  <si>
    <t>2.03.04</t>
  </si>
  <si>
    <t xml:space="preserve">Materiales y productos eléctricos, telefónicos y cómputo </t>
  </si>
  <si>
    <t>5.01.06</t>
  </si>
  <si>
    <t>Equipo sanitario, de laboratorio e investigación</t>
  </si>
  <si>
    <t>DA-USO-A3-I6-Ac1</t>
  </si>
  <si>
    <t>Equipo y programas de cómputo</t>
  </si>
  <si>
    <t>DA-URH-A2-I4-Ac1</t>
  </si>
  <si>
    <t>Resolución administrativa</t>
  </si>
  <si>
    <t>DG-UPCG-A1-I2-Ac2</t>
  </si>
  <si>
    <t>Disminución en la contratación: Técnico en sistema de monitoreo y evaluación</t>
  </si>
  <si>
    <t>0.03.03</t>
  </si>
  <si>
    <t xml:space="preserve">Décimotercer mes </t>
  </si>
  <si>
    <t>0.03.04</t>
  </si>
  <si>
    <t>Salario Escolar</t>
  </si>
  <si>
    <t>D. Desarrollo y Comercialización</t>
  </si>
  <si>
    <t>DG-REDD-A1-I2-Ac7</t>
  </si>
  <si>
    <t>2.99.04</t>
  </si>
  <si>
    <t xml:space="preserve">Textiles y vestuario </t>
  </si>
  <si>
    <t>Compra de 50 capas</t>
  </si>
  <si>
    <t>Para la compra de 110 meriendas y 110 almuerzos</t>
  </si>
  <si>
    <t>Para pago de servicios de bus para las giras de campo</t>
  </si>
  <si>
    <t>modificación presupuestaria No 3-2015 del FONAFIFO y el Fideicomiso 544 FONAFIFO/BNCR, con fecha: 13 de octubre del  2015.</t>
  </si>
  <si>
    <t>Incremento para dar contenido a pago de incapacidades.</t>
  </si>
  <si>
    <t>Disminución de contenido presupuestario para financiar la modificación.</t>
  </si>
  <si>
    <t>D. Servicios Ambientales</t>
  </si>
  <si>
    <t>R. San José Occidental</t>
  </si>
  <si>
    <t>Incremento para dar contenido a pago de planilla</t>
  </si>
  <si>
    <t>R. San José Oriental</t>
  </si>
  <si>
    <t>Disminución de contenido presupuestario para financiar la reasignación</t>
  </si>
  <si>
    <t>Incremento de contendido presupuestario para financiar la modificación</t>
  </si>
  <si>
    <t>R. Nicoya</t>
  </si>
  <si>
    <t>Contenido presupuestario para el pago de consultorías pendientes.</t>
  </si>
  <si>
    <t>Disminución en las contrataciones programadas en servicios de ingeniería.</t>
  </si>
  <si>
    <t>DG-UI-A3-I5-Ac12</t>
  </si>
  <si>
    <t>DG-UI-A3-I5-Ac13</t>
  </si>
  <si>
    <t>Corrección de subpartida presupuestaria por compra de discos duros según circular DGPN-0330-2014.</t>
  </si>
  <si>
    <t>Depto Administrativo</t>
  </si>
  <si>
    <t>Dpto. Financiero-Contable</t>
  </si>
  <si>
    <t>Servicios Generales</t>
  </si>
  <si>
    <t>ORPN-A1-I1-Ac9</t>
  </si>
  <si>
    <t>9.02.01</t>
  </si>
  <si>
    <t>Sumas libres sin asignación presupuestaria</t>
  </si>
  <si>
    <t>Decisión de la Administración de no comprar el compresor de Aire por FONAFIFO.</t>
  </si>
  <si>
    <t>Decisión de la Administración de no comprar los 5 teléfonos para conferencias por FONAFIFO.</t>
  </si>
  <si>
    <t>Decisión de la Adminstración de no comprar el sistema de purificación de agua.</t>
  </si>
  <si>
    <t>Contenido presupuestario para financiar la modificación.</t>
  </si>
  <si>
    <t>R. Limón</t>
  </si>
  <si>
    <t>Contenido presupuestario para complementar pago de remuneraciones</t>
  </si>
  <si>
    <t>Financiar la modificación</t>
  </si>
  <si>
    <t>ORCA-A1-I1-Ac1</t>
  </si>
  <si>
    <t>6.07.01</t>
  </si>
  <si>
    <t>Transferencias corrientes a organismos internacionales</t>
  </si>
  <si>
    <t>DG-A2-I2-Ac1</t>
  </si>
  <si>
    <t>0. Remunerciones</t>
  </si>
  <si>
    <t>1. Servicios</t>
  </si>
  <si>
    <t>2. Materiales y Suministros</t>
  </si>
  <si>
    <t>5. Bienes</t>
  </si>
  <si>
    <t>6. Tranferencias Corrientes</t>
  </si>
  <si>
    <t>FID 544-2</t>
  </si>
  <si>
    <t>0. Remuneraciones</t>
  </si>
  <si>
    <t>Grupo Presupuestario</t>
  </si>
  <si>
    <t>Aumentos:</t>
  </si>
  <si>
    <t>Dismuniciones:</t>
  </si>
  <si>
    <t>MODIFICACION PRESUPUESTARIA No. 3-2015</t>
  </si>
  <si>
    <t>Transferencias corrientes</t>
  </si>
  <si>
    <t>siguiente modificación presupuestaria No 3-2015 del Fideicomiso 544 FONAFIFO/BNCR, con fecha: 13 de octubre del 2015.</t>
  </si>
  <si>
    <t>FID 544-02 Total</t>
  </si>
  <si>
    <t>FID 544-16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</si>
</sst>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_);\(&quot;$&quot;#,##0\)"/>
    <numFmt numFmtId="165" formatCode="_-* #,##0.00\ _P_t_s_-;\-* #,##0.00\ _P_t_s_-;_-* &quot;-&quot;??\ _P_t_s_-;_-@_-"/>
    <numFmt numFmtId="166" formatCode="_-* #,##0\ _P_t_s_-;\-* #,##0\ _P_t_s_-;_-* &quot;-&quot;??\ _P_t_s_-;_-@_-"/>
    <numFmt numFmtId="167" formatCode="_-* #,##0.00\ _€_-;\-* #,##0.00\ _€_-;_-* &quot;-&quot;??\ _€_-;_-@_-"/>
    <numFmt numFmtId="168" formatCode="#,##0.00\ &quot;€&quot;;[Red]\-#,##0.00\ &quot;€&quot;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b/>
      <sz val="24"/>
      <name val="Book Antiqua"/>
      <family val="1"/>
    </font>
    <font>
      <sz val="24"/>
      <name val="Book Antiqua"/>
      <family val="1"/>
    </font>
    <font>
      <sz val="18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sz val="18"/>
      <name val="Arial"/>
      <family val="2"/>
    </font>
    <font>
      <b/>
      <sz val="20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1"/>
      <name val="Book Antiqua"/>
      <family val="1"/>
    </font>
    <font>
      <sz val="11"/>
      <name val="Arial"/>
      <family val="2"/>
    </font>
    <font>
      <b/>
      <sz val="11"/>
      <name val="Calibri"/>
      <family val="2"/>
    </font>
    <font>
      <sz val="20"/>
      <name val="Book Antiqua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2">
    <xf numFmtId="0" fontId="0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10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13" fillId="0" borderId="0" xfId="0" applyFont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3" fontId="15" fillId="2" borderId="1" xfId="13" applyNumberFormat="1" applyFont="1" applyFill="1" applyBorder="1" applyAlignment="1"/>
    <xf numFmtId="3" fontId="15" fillId="2" borderId="1" xfId="13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1" applyNumberFormat="1" applyFont="1"/>
    <xf numFmtId="3" fontId="0" fillId="0" borderId="0" xfId="0" applyNumberFormat="1"/>
    <xf numFmtId="0" fontId="0" fillId="0" borderId="0" xfId="0" applyAlignment="1">
      <alignment horizontal="right"/>
    </xf>
    <xf numFmtId="0" fontId="12" fillId="3" borderId="1" xfId="0" applyFont="1" applyFill="1" applyBorder="1" applyAlignment="1">
      <alignment vertical="distributed" readingOrder="1"/>
    </xf>
    <xf numFmtId="0" fontId="0" fillId="3" borderId="0" xfId="0" applyFill="1"/>
    <xf numFmtId="0" fontId="19" fillId="3" borderId="0" xfId="0" applyFont="1" applyFill="1"/>
    <xf numFmtId="0" fontId="20" fillId="3" borderId="0" xfId="0" applyFont="1" applyFill="1"/>
    <xf numFmtId="0" fontId="19" fillId="0" borderId="0" xfId="0" applyFont="1"/>
    <xf numFmtId="0" fontId="22" fillId="3" borderId="0" xfId="0" applyFont="1" applyFill="1"/>
    <xf numFmtId="0" fontId="21" fillId="3" borderId="0" xfId="0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/>
    <xf numFmtId="0" fontId="25" fillId="3" borderId="0" xfId="0" applyFont="1" applyFill="1"/>
    <xf numFmtId="0" fontId="26" fillId="3" borderId="0" xfId="0" applyFont="1" applyFill="1"/>
    <xf numFmtId="0" fontId="27" fillId="3" borderId="0" xfId="0" applyFont="1" applyFill="1"/>
    <xf numFmtId="0" fontId="28" fillId="3" borderId="0" xfId="0" applyFont="1" applyFill="1"/>
    <xf numFmtId="0" fontId="29" fillId="3" borderId="0" xfId="0" applyFont="1" applyFill="1"/>
    <xf numFmtId="0" fontId="30" fillId="3" borderId="0" xfId="0" applyFont="1" applyFill="1"/>
    <xf numFmtId="0" fontId="31" fillId="3" borderId="0" xfId="0" applyFont="1" applyFill="1"/>
    <xf numFmtId="0" fontId="30" fillId="0" borderId="0" xfId="0" applyFont="1"/>
    <xf numFmtId="0" fontId="29" fillId="0" borderId="0" xfId="0" applyFont="1"/>
    <xf numFmtId="0" fontId="0" fillId="3" borderId="0" xfId="0" applyFill="1" applyBorder="1"/>
    <xf numFmtId="0" fontId="32" fillId="4" borderId="8" xfId="0" applyFont="1" applyFill="1" applyBorder="1" applyAlignment="1">
      <alignment horizontal="center" vertical="justify"/>
    </xf>
    <xf numFmtId="0" fontId="32" fillId="4" borderId="12" xfId="0" applyFont="1" applyFill="1" applyBorder="1" applyAlignment="1">
      <alignment horizontal="center" vertical="justify"/>
    </xf>
    <xf numFmtId="0" fontId="32" fillId="4" borderId="9" xfId="0" applyFont="1" applyFill="1" applyBorder="1" applyAlignment="1">
      <alignment horizontal="center" vertical="justify"/>
    </xf>
    <xf numFmtId="0" fontId="32" fillId="4" borderId="12" xfId="0" applyFont="1" applyFill="1" applyBorder="1" applyAlignment="1">
      <alignment horizontal="center"/>
    </xf>
    <xf numFmtId="49" fontId="32" fillId="3" borderId="14" xfId="0" applyNumberFormat="1" applyFont="1" applyFill="1" applyBorder="1"/>
    <xf numFmtId="0" fontId="33" fillId="3" borderId="15" xfId="0" applyFont="1" applyFill="1" applyBorder="1" applyAlignment="1">
      <alignment horizontal="left"/>
    </xf>
    <xf numFmtId="3" fontId="34" fillId="3" borderId="14" xfId="77" applyNumberFormat="1" applyFont="1" applyFill="1" applyBorder="1" applyAlignment="1">
      <alignment horizontal="right"/>
    </xf>
    <xf numFmtId="3" fontId="34" fillId="3" borderId="15" xfId="77" applyNumberFormat="1" applyFont="1" applyFill="1" applyBorder="1" applyAlignment="1">
      <alignment horizontal="right"/>
    </xf>
    <xf numFmtId="3" fontId="34" fillId="3" borderId="16" xfId="77" applyNumberFormat="1" applyFont="1" applyFill="1" applyBorder="1" applyAlignment="1">
      <alignment horizontal="right"/>
    </xf>
    <xf numFmtId="3" fontId="34" fillId="4" borderId="16" xfId="77" applyNumberFormat="1" applyFont="1" applyFill="1" applyBorder="1" applyAlignment="1">
      <alignment horizontal="right"/>
    </xf>
    <xf numFmtId="3" fontId="34" fillId="4" borderId="15" xfId="77" applyNumberFormat="1" applyFont="1" applyFill="1" applyBorder="1" applyAlignment="1">
      <alignment horizontal="right"/>
    </xf>
    <xf numFmtId="3" fontId="35" fillId="3" borderId="17" xfId="13" applyNumberFormat="1" applyFont="1" applyFill="1" applyBorder="1" applyAlignment="1"/>
    <xf numFmtId="0" fontId="35" fillId="3" borderId="18" xfId="0" applyFont="1" applyFill="1" applyBorder="1" applyAlignment="1">
      <alignment horizontal="left"/>
    </xf>
    <xf numFmtId="3" fontId="34" fillId="3" borderId="17" xfId="77" applyNumberFormat="1" applyFont="1" applyFill="1" applyBorder="1" applyAlignment="1">
      <alignment horizontal="right"/>
    </xf>
    <xf numFmtId="3" fontId="34" fillId="3" borderId="18" xfId="77" applyNumberFormat="1" applyFont="1" applyFill="1" applyBorder="1" applyAlignment="1">
      <alignment horizontal="right"/>
    </xf>
    <xf numFmtId="3" fontId="34" fillId="3" borderId="19" xfId="77" applyNumberFormat="1" applyFont="1" applyFill="1" applyBorder="1" applyAlignment="1">
      <alignment horizontal="right"/>
    </xf>
    <xf numFmtId="3" fontId="34" fillId="4" borderId="19" xfId="77" applyNumberFormat="1" applyFont="1" applyFill="1" applyBorder="1" applyAlignment="1">
      <alignment horizontal="right"/>
    </xf>
    <xf numFmtId="3" fontId="34" fillId="4" borderId="18" xfId="77" applyNumberFormat="1" applyFont="1" applyFill="1" applyBorder="1" applyAlignment="1">
      <alignment horizontal="right"/>
    </xf>
    <xf numFmtId="0" fontId="19" fillId="0" borderId="0" xfId="0" applyFont="1" applyFill="1"/>
    <xf numFmtId="0" fontId="0" fillId="0" borderId="0" xfId="0" applyFill="1"/>
    <xf numFmtId="49" fontId="34" fillId="0" borderId="17" xfId="0" applyNumberFormat="1" applyFont="1" applyFill="1" applyBorder="1"/>
    <xf numFmtId="3" fontId="20" fillId="3" borderId="0" xfId="0" applyNumberFormat="1" applyFont="1" applyFill="1"/>
    <xf numFmtId="0" fontId="35" fillId="0" borderId="0" xfId="0" applyFont="1"/>
    <xf numFmtId="0" fontId="32" fillId="4" borderId="20" xfId="0" applyFont="1" applyFill="1" applyBorder="1"/>
    <xf numFmtId="0" fontId="32" fillId="4" borderId="12" xfId="0" applyFont="1" applyFill="1" applyBorder="1"/>
    <xf numFmtId="3" fontId="32" fillId="4" borderId="20" xfId="0" applyNumberFormat="1" applyFont="1" applyFill="1" applyBorder="1"/>
    <xf numFmtId="3" fontId="32" fillId="4" borderId="12" xfId="0" applyNumberFormat="1" applyFont="1" applyFill="1" applyBorder="1"/>
    <xf numFmtId="0" fontId="33" fillId="3" borderId="21" xfId="0" applyFont="1" applyFill="1" applyBorder="1" applyAlignment="1">
      <alignment horizontal="left"/>
    </xf>
    <xf numFmtId="0" fontId="33" fillId="3" borderId="0" xfId="0" applyFont="1" applyFill="1" applyBorder="1" applyAlignment="1">
      <alignment horizontal="left"/>
    </xf>
    <xf numFmtId="166" fontId="33" fillId="3" borderId="0" xfId="0" applyNumberFormat="1" applyFont="1" applyFill="1" applyBorder="1" applyAlignment="1">
      <alignment horizontal="center"/>
    </xf>
    <xf numFmtId="0" fontId="35" fillId="3" borderId="9" xfId="0" applyFont="1" applyFill="1" applyBorder="1" applyAlignment="1">
      <alignment horizontal="left"/>
    </xf>
    <xf numFmtId="165" fontId="36" fillId="3" borderId="9" xfId="77" applyFont="1" applyFill="1" applyBorder="1"/>
    <xf numFmtId="165" fontId="36" fillId="3" borderId="0" xfId="77" applyFont="1" applyFill="1" applyBorder="1"/>
    <xf numFmtId="0" fontId="3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20" fillId="0" borderId="0" xfId="0" applyFont="1"/>
    <xf numFmtId="3" fontId="38" fillId="0" borderId="1" xfId="1" applyNumberFormat="1" applyFont="1" applyFill="1" applyBorder="1" applyAlignment="1"/>
    <xf numFmtId="3" fontId="19" fillId="3" borderId="0" xfId="0" applyNumberFormat="1" applyFont="1" applyFill="1"/>
    <xf numFmtId="3" fontId="34" fillId="4" borderId="22" xfId="77" applyNumberFormat="1" applyFont="1" applyFill="1" applyBorder="1" applyAlignment="1">
      <alignment horizontal="right"/>
    </xf>
    <xf numFmtId="3" fontId="34" fillId="4" borderId="23" xfId="77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left"/>
    </xf>
    <xf numFmtId="3" fontId="15" fillId="2" borderId="24" xfId="13" applyNumberFormat="1" applyFont="1" applyFill="1" applyBorder="1" applyAlignment="1"/>
    <xf numFmtId="3" fontId="15" fillId="2" borderId="24" xfId="13" applyNumberFormat="1" applyFont="1" applyFill="1" applyBorder="1"/>
    <xf numFmtId="0" fontId="16" fillId="0" borderId="24" xfId="0" applyFont="1" applyFill="1" applyBorder="1" applyAlignment="1">
      <alignment horizontal="left" wrapText="1"/>
    </xf>
    <xf numFmtId="0" fontId="13" fillId="5" borderId="25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166" fontId="13" fillId="5" borderId="26" xfId="1" applyNumberFormat="1" applyFont="1" applyFill="1" applyBorder="1" applyAlignment="1">
      <alignment horizontal="center" wrapText="1"/>
    </xf>
    <xf numFmtId="166" fontId="13" fillId="5" borderId="26" xfId="1" applyNumberFormat="1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 wrapText="1"/>
    </xf>
    <xf numFmtId="0" fontId="13" fillId="5" borderId="27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/>
    </xf>
    <xf numFmtId="3" fontId="15" fillId="5" borderId="1" xfId="13" applyNumberFormat="1" applyFont="1" applyFill="1" applyBorder="1" applyAlignment="1"/>
    <xf numFmtId="3" fontId="15" fillId="5" borderId="1" xfId="13" applyNumberFormat="1" applyFont="1" applyFill="1" applyBorder="1"/>
    <xf numFmtId="0" fontId="17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 wrapText="1"/>
    </xf>
    <xf numFmtId="0" fontId="18" fillId="3" borderId="0" xfId="0" applyFont="1" applyFill="1" applyAlignment="1">
      <alignment horizontal="center"/>
    </xf>
    <xf numFmtId="0" fontId="39" fillId="3" borderId="0" xfId="0" applyFont="1" applyFill="1"/>
    <xf numFmtId="0" fontId="40" fillId="3" borderId="0" xfId="0" applyFont="1" applyFill="1"/>
    <xf numFmtId="166" fontId="0" fillId="0" borderId="0" xfId="0" applyNumberFormat="1"/>
    <xf numFmtId="166" fontId="41" fillId="5" borderId="26" xfId="1" applyNumberFormat="1" applyFont="1" applyFill="1" applyBorder="1" applyAlignment="1">
      <alignment horizontal="center" wrapText="1"/>
    </xf>
    <xf numFmtId="3" fontId="16" fillId="0" borderId="24" xfId="1" applyNumberFormat="1" applyFont="1" applyFill="1" applyBorder="1" applyAlignment="1"/>
    <xf numFmtId="3" fontId="12" fillId="0" borderId="0" xfId="0" applyNumberFormat="1" applyFont="1" applyAlignment="1"/>
    <xf numFmtId="166" fontId="12" fillId="0" borderId="0" xfId="1" applyNumberFormat="1" applyFont="1" applyAlignment="1"/>
    <xf numFmtId="3" fontId="16" fillId="0" borderId="24" xfId="1" applyNumberFormat="1" applyFont="1" applyFill="1" applyBorder="1" applyAlignment="1">
      <alignment horizontal="right"/>
    </xf>
    <xf numFmtId="3" fontId="17" fillId="5" borderId="1" xfId="1" applyNumberFormat="1" applyFont="1" applyFill="1" applyBorder="1" applyAlignment="1">
      <alignment horizontal="right"/>
    </xf>
    <xf numFmtId="3" fontId="18" fillId="3" borderId="0" xfId="1" applyNumberFormat="1" applyFont="1" applyFill="1" applyAlignment="1">
      <alignment horizontal="right"/>
    </xf>
    <xf numFmtId="3" fontId="39" fillId="3" borderId="0" xfId="1" applyNumberFormat="1" applyFont="1" applyFill="1" applyAlignment="1">
      <alignment horizontal="right"/>
    </xf>
    <xf numFmtId="3" fontId="40" fillId="3" borderId="0" xfId="1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1" applyNumberFormat="1" applyFont="1" applyAlignment="1">
      <alignment horizontal="right"/>
    </xf>
    <xf numFmtId="3" fontId="41" fillId="5" borderId="26" xfId="1" applyNumberFormat="1" applyFont="1" applyFill="1" applyBorder="1" applyAlignment="1">
      <alignment horizontal="center" wrapText="1"/>
    </xf>
    <xf numFmtId="3" fontId="18" fillId="3" borderId="0" xfId="0" applyNumberFormat="1" applyFont="1" applyFill="1" applyAlignment="1"/>
    <xf numFmtId="3" fontId="39" fillId="3" borderId="0" xfId="0" applyNumberFormat="1" applyFont="1" applyFill="1" applyAlignment="1"/>
    <xf numFmtId="3" fontId="40" fillId="3" borderId="0" xfId="0" applyNumberFormat="1" applyFont="1" applyFill="1" applyAlignment="1"/>
    <xf numFmtId="3" fontId="12" fillId="0" borderId="0" xfId="1" applyNumberFormat="1" applyFont="1" applyAlignment="1"/>
    <xf numFmtId="0" fontId="32" fillId="4" borderId="0" xfId="0" applyFont="1" applyFill="1" applyBorder="1" applyAlignment="1">
      <alignment horizontal="center"/>
    </xf>
    <xf numFmtId="49" fontId="34" fillId="0" borderId="7" xfId="0" applyNumberFormat="1" applyFont="1" applyFill="1" applyBorder="1"/>
    <xf numFmtId="0" fontId="35" fillId="3" borderId="28" xfId="0" applyFont="1" applyFill="1" applyBorder="1" applyAlignment="1">
      <alignment horizontal="left"/>
    </xf>
    <xf numFmtId="3" fontId="34" fillId="3" borderId="7" xfId="77" applyNumberFormat="1" applyFont="1" applyFill="1" applyBorder="1" applyAlignment="1">
      <alignment horizontal="right"/>
    </xf>
    <xf numFmtId="3" fontId="34" fillId="4" borderId="0" xfId="77" applyNumberFormat="1" applyFont="1" applyFill="1" applyBorder="1" applyAlignment="1">
      <alignment horizontal="right"/>
    </xf>
    <xf numFmtId="3" fontId="34" fillId="4" borderId="7" xfId="77" applyNumberFormat="1" applyFont="1" applyFill="1" applyBorder="1" applyAlignment="1">
      <alignment horizontal="right"/>
    </xf>
    <xf numFmtId="0" fontId="35" fillId="3" borderId="0" xfId="0" applyFont="1" applyFill="1"/>
    <xf numFmtId="3" fontId="32" fillId="4" borderId="12" xfId="77" applyNumberFormat="1" applyFont="1" applyFill="1" applyBorder="1" applyAlignment="1">
      <alignment horizontal="right"/>
    </xf>
    <xf numFmtId="3" fontId="34" fillId="3" borderId="21" xfId="77" applyNumberFormat="1" applyFont="1" applyFill="1" applyBorder="1" applyAlignment="1">
      <alignment horizontal="right"/>
    </xf>
    <xf numFmtId="3" fontId="35" fillId="3" borderId="0" xfId="0" applyNumberFormat="1" applyFont="1" applyFill="1"/>
    <xf numFmtId="3" fontId="34" fillId="3" borderId="0" xfId="77" applyNumberFormat="1" applyFont="1" applyFill="1" applyBorder="1" applyAlignment="1">
      <alignment horizontal="right"/>
    </xf>
    <xf numFmtId="3" fontId="34" fillId="3" borderId="28" xfId="77" applyNumberFormat="1" applyFont="1" applyFill="1" applyBorder="1" applyAlignment="1">
      <alignment horizontal="right"/>
    </xf>
    <xf numFmtId="3" fontId="35" fillId="3" borderId="18" xfId="77" applyNumberFormat="1" applyFont="1" applyFill="1" applyBorder="1" applyAlignment="1">
      <alignment horizontal="right"/>
    </xf>
    <xf numFmtId="0" fontId="32" fillId="4" borderId="28" xfId="0" applyFont="1" applyFill="1" applyBorder="1" applyAlignment="1">
      <alignment horizontal="center"/>
    </xf>
    <xf numFmtId="0" fontId="12" fillId="0" borderId="0" xfId="0" applyFont="1"/>
    <xf numFmtId="3" fontId="16" fillId="0" borderId="24" xfId="0" applyNumberFormat="1" applyFont="1" applyFill="1" applyBorder="1" applyAlignment="1">
      <alignment horizontal="left"/>
    </xf>
    <xf numFmtId="165" fontId="36" fillId="3" borderId="0" xfId="1" applyFont="1" applyFill="1"/>
    <xf numFmtId="165" fontId="42" fillId="3" borderId="0" xfId="1" applyFont="1" applyFill="1"/>
    <xf numFmtId="165" fontId="29" fillId="3" borderId="0" xfId="1" applyFont="1" applyFill="1"/>
    <xf numFmtId="165" fontId="36" fillId="0" borderId="0" xfId="1" applyFont="1"/>
    <xf numFmtId="0" fontId="0" fillId="0" borderId="24" xfId="0" applyBorder="1"/>
    <xf numFmtId="0" fontId="38" fillId="0" borderId="24" xfId="0" applyFont="1" applyFill="1" applyBorder="1" applyAlignment="1">
      <alignment horizontal="left"/>
    </xf>
    <xf numFmtId="3" fontId="38" fillId="0" borderId="24" xfId="1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166" fontId="20" fillId="0" borderId="0" xfId="0" applyNumberFormat="1" applyFont="1"/>
    <xf numFmtId="0" fontId="20" fillId="4" borderId="7" xfId="0" applyFont="1" applyFill="1" applyBorder="1"/>
    <xf numFmtId="0" fontId="20" fillId="4" borderId="28" xfId="0" applyFont="1" applyFill="1" applyBorder="1"/>
    <xf numFmtId="0" fontId="20" fillId="4" borderId="0" xfId="0" applyFont="1" applyFill="1" applyBorder="1"/>
    <xf numFmtId="3" fontId="20" fillId="4" borderId="28" xfId="1" applyNumberFormat="1" applyFont="1" applyFill="1" applyBorder="1" applyAlignment="1">
      <alignment horizontal="right"/>
    </xf>
    <xf numFmtId="3" fontId="20" fillId="4" borderId="0" xfId="1" applyNumberFormat="1" applyFont="1" applyFill="1" applyBorder="1" applyAlignment="1">
      <alignment horizontal="right"/>
    </xf>
    <xf numFmtId="0" fontId="20" fillId="4" borderId="8" xfId="0" applyFont="1" applyFill="1" applyBorder="1"/>
    <xf numFmtId="3" fontId="20" fillId="4" borderId="13" xfId="1" applyNumberFormat="1" applyFont="1" applyFill="1" applyBorder="1" applyAlignment="1">
      <alignment horizontal="right"/>
    </xf>
    <xf numFmtId="3" fontId="20" fillId="4" borderId="9" xfId="1" applyNumberFormat="1" applyFont="1" applyFill="1" applyBorder="1" applyAlignment="1">
      <alignment horizontal="right"/>
    </xf>
    <xf numFmtId="0" fontId="45" fillId="6" borderId="20" xfId="0" applyFont="1" applyFill="1" applyBorder="1"/>
    <xf numFmtId="3" fontId="45" fillId="6" borderId="12" xfId="1" applyNumberFormat="1" applyFont="1" applyFill="1" applyBorder="1" applyAlignment="1">
      <alignment horizontal="right"/>
    </xf>
    <xf numFmtId="0" fontId="45" fillId="6" borderId="20" xfId="0" applyFont="1" applyFill="1" applyBorder="1" applyAlignment="1">
      <alignment horizontal="center"/>
    </xf>
    <xf numFmtId="0" fontId="45" fillId="6" borderId="12" xfId="0" applyFont="1" applyFill="1" applyBorder="1" applyAlignment="1">
      <alignment horizontal="center"/>
    </xf>
    <xf numFmtId="0" fontId="45" fillId="6" borderId="5" xfId="0" applyFont="1" applyFill="1" applyBorder="1" applyAlignment="1">
      <alignment horizontal="center"/>
    </xf>
    <xf numFmtId="0" fontId="45" fillId="4" borderId="7" xfId="0" applyFont="1" applyFill="1" applyBorder="1"/>
    <xf numFmtId="3" fontId="35" fillId="4" borderId="18" xfId="77" applyNumberFormat="1" applyFont="1" applyFill="1" applyBorder="1" applyAlignment="1">
      <alignment horizontal="right"/>
    </xf>
    <xf numFmtId="49" fontId="34" fillId="0" borderId="1" xfId="0" applyNumberFormat="1" applyFont="1" applyFill="1" applyBorder="1"/>
    <xf numFmtId="0" fontId="35" fillId="3" borderId="1" xfId="0" applyFont="1" applyFill="1" applyBorder="1" applyAlignment="1">
      <alignment horizontal="left"/>
    </xf>
    <xf numFmtId="3" fontId="34" fillId="3" borderId="1" xfId="77" applyNumberFormat="1" applyFont="1" applyFill="1" applyBorder="1" applyAlignment="1">
      <alignment horizontal="right"/>
    </xf>
    <xf numFmtId="49" fontId="34" fillId="0" borderId="29" xfId="0" applyNumberFormat="1" applyFont="1" applyFill="1" applyBorder="1"/>
    <xf numFmtId="0" fontId="35" fillId="3" borderId="29" xfId="0" applyFont="1" applyFill="1" applyBorder="1" applyAlignment="1">
      <alignment horizontal="left"/>
    </xf>
    <xf numFmtId="3" fontId="34" fillId="3" borderId="29" xfId="77" applyNumberFormat="1" applyFont="1" applyFill="1" applyBorder="1" applyAlignment="1">
      <alignment horizontal="right"/>
    </xf>
    <xf numFmtId="3" fontId="34" fillId="4" borderId="1" xfId="77" applyNumberFormat="1" applyFont="1" applyFill="1" applyBorder="1" applyAlignment="1">
      <alignment horizontal="right"/>
    </xf>
    <xf numFmtId="0" fontId="33" fillId="3" borderId="24" xfId="0" applyFont="1" applyFill="1" applyBorder="1" applyAlignment="1">
      <alignment horizontal="left"/>
    </xf>
    <xf numFmtId="3" fontId="34" fillId="3" borderId="24" xfId="77" applyNumberFormat="1" applyFont="1" applyFill="1" applyBorder="1" applyAlignment="1">
      <alignment horizontal="right"/>
    </xf>
    <xf numFmtId="3" fontId="34" fillId="4" borderId="24" xfId="77" applyNumberFormat="1" applyFont="1" applyFill="1" applyBorder="1" applyAlignment="1">
      <alignment horizontal="right"/>
    </xf>
    <xf numFmtId="0" fontId="32" fillId="4" borderId="8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49" fontId="34" fillId="0" borderId="31" xfId="0" applyNumberFormat="1" applyFont="1" applyFill="1" applyBorder="1"/>
    <xf numFmtId="0" fontId="35" fillId="3" borderId="32" xfId="0" applyFont="1" applyFill="1" applyBorder="1" applyAlignment="1">
      <alignment horizontal="left"/>
    </xf>
    <xf numFmtId="3" fontId="34" fillId="3" borderId="32" xfId="77" applyNumberFormat="1" applyFont="1" applyFill="1" applyBorder="1" applyAlignment="1">
      <alignment horizontal="right"/>
    </xf>
    <xf numFmtId="3" fontId="34" fillId="4" borderId="32" xfId="77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165" fontId="32" fillId="4" borderId="2" xfId="77" applyFont="1" applyFill="1" applyBorder="1" applyAlignment="1">
      <alignment horizontal="center" vertical="center"/>
    </xf>
    <xf numFmtId="165" fontId="32" fillId="4" borderId="3" xfId="77" applyFont="1" applyFill="1" applyBorder="1" applyAlignment="1">
      <alignment horizontal="center" vertical="center"/>
    </xf>
    <xf numFmtId="165" fontId="32" fillId="4" borderId="4" xfId="77" applyFont="1" applyFill="1" applyBorder="1" applyAlignment="1">
      <alignment horizontal="center" vertical="center"/>
    </xf>
    <xf numFmtId="165" fontId="32" fillId="4" borderId="8" xfId="77" applyFont="1" applyFill="1" applyBorder="1" applyAlignment="1">
      <alignment horizontal="center" vertical="center"/>
    </xf>
    <xf numFmtId="165" fontId="32" fillId="4" borderId="9" xfId="77" applyFont="1" applyFill="1" applyBorder="1" applyAlignment="1">
      <alignment horizontal="center" vertical="center"/>
    </xf>
    <xf numFmtId="165" fontId="32" fillId="4" borderId="10" xfId="77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165" fontId="32" fillId="4" borderId="8" xfId="77" applyFont="1" applyFill="1" applyBorder="1" applyAlignment="1">
      <alignment horizontal="center"/>
    </xf>
    <xf numFmtId="165" fontId="32" fillId="4" borderId="9" xfId="77" applyFont="1" applyFill="1" applyBorder="1" applyAlignment="1">
      <alignment horizontal="center"/>
    </xf>
    <xf numFmtId="165" fontId="32" fillId="4" borderId="10" xfId="77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 vertical="justify"/>
    </xf>
    <xf numFmtId="0" fontId="32" fillId="4" borderId="13" xfId="0" applyFont="1" applyFill="1" applyBorder="1" applyAlignment="1">
      <alignment horizontal="center" vertical="justify"/>
    </xf>
    <xf numFmtId="0" fontId="32" fillId="4" borderId="2" xfId="0" applyFont="1" applyFill="1" applyBorder="1" applyAlignment="1">
      <alignment horizontal="center"/>
    </xf>
    <xf numFmtId="165" fontId="32" fillId="4" borderId="2" xfId="77" applyFont="1" applyFill="1" applyBorder="1" applyAlignment="1">
      <alignment horizontal="center"/>
    </xf>
    <xf numFmtId="165" fontId="32" fillId="4" borderId="3" xfId="77" applyFont="1" applyFill="1" applyBorder="1" applyAlignment="1">
      <alignment horizontal="center"/>
    </xf>
    <xf numFmtId="165" fontId="32" fillId="4" borderId="4" xfId="77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165" fontId="18" fillId="3" borderId="0" xfId="1" applyFont="1" applyFill="1" applyAlignment="1">
      <alignment horizontal="center"/>
    </xf>
  </cellXfs>
  <cellStyles count="102">
    <cellStyle name="Comma" xfId="1" builtinId="3"/>
    <cellStyle name="Comma 10" xfId="79"/>
    <cellStyle name="Comma 11" xfId="82"/>
    <cellStyle name="Comma 12" xfId="85"/>
    <cellStyle name="Comma 13" xfId="88"/>
    <cellStyle name="Comma 14" xfId="91"/>
    <cellStyle name="Comma 15" xfId="94"/>
    <cellStyle name="Comma 16" xfId="97"/>
    <cellStyle name="Comma 17" xfId="100"/>
    <cellStyle name="Comma 2" xfId="2"/>
    <cellStyle name="Comma 2 2" xfId="3"/>
    <cellStyle name="Comma 2 2 2" xfId="4"/>
    <cellStyle name="Comma 3" xfId="5"/>
    <cellStyle name="Comma 3 2" xfId="6"/>
    <cellStyle name="Comma 3 2 2" xfId="7"/>
    <cellStyle name="Comma 3 3" xfId="8"/>
    <cellStyle name="Comma 4" xfId="41"/>
    <cellStyle name="Comma 4 2" xfId="42"/>
    <cellStyle name="Comma 4 3" xfId="43"/>
    <cellStyle name="Comma 4 4" xfId="44"/>
    <cellStyle name="Comma 4 5" xfId="45"/>
    <cellStyle name="Comma 5" xfId="9"/>
    <cellStyle name="Comma 5 2" xfId="10"/>
    <cellStyle name="Comma 5 2 2" xfId="11"/>
    <cellStyle name="Comma 5 2 2 2" xfId="12"/>
    <cellStyle name="Comma 5 2 3" xfId="13"/>
    <cellStyle name="Comma 5 2 3 2" xfId="46"/>
    <cellStyle name="Comma 5 2 4" xfId="47"/>
    <cellStyle name="Comma 5 2 5" xfId="48"/>
    <cellStyle name="Comma 5 3" xfId="14"/>
    <cellStyle name="Comma 5 3 2" xfId="15"/>
    <cellStyle name="Comma 5 3 3" xfId="49"/>
    <cellStyle name="Comma 5 4" xfId="16"/>
    <cellStyle name="Comma 5 4 2" xfId="50"/>
    <cellStyle name="Comma 5 5" xfId="51"/>
    <cellStyle name="Comma 5 6" xfId="52"/>
    <cellStyle name="Comma 6" xfId="75"/>
    <cellStyle name="Comma 7" xfId="17"/>
    <cellStyle name="Comma 7 2" xfId="18"/>
    <cellStyle name="Comma 7 2 2" xfId="19"/>
    <cellStyle name="Comma 7 2 2 2" xfId="53"/>
    <cellStyle name="Comma 7 2 3" xfId="54"/>
    <cellStyle name="Comma 7 2 4" xfId="55"/>
    <cellStyle name="Comma 7 2 5" xfId="56"/>
    <cellStyle name="Comma 7 3" xfId="20"/>
    <cellStyle name="Comma 7 3 2" xfId="21"/>
    <cellStyle name="Comma 7 3 3" xfId="57"/>
    <cellStyle name="Comma 7 4" xfId="22"/>
    <cellStyle name="Comma 7 5" xfId="58"/>
    <cellStyle name="Comma 7 6" xfId="59"/>
    <cellStyle name="Comma 8" xfId="23"/>
    <cellStyle name="Comma 8 2" xfId="24"/>
    <cellStyle name="Comma 8 2 2" xfId="25"/>
    <cellStyle name="Comma 8 2 2 2" xfId="26"/>
    <cellStyle name="Comma 8 2 3" xfId="27"/>
    <cellStyle name="Comma 8 2 3 2" xfId="60"/>
    <cellStyle name="Comma 8 2 4" xfId="61"/>
    <cellStyle name="Comma 8 2 5" xfId="62"/>
    <cellStyle name="Comma 8 3" xfId="28"/>
    <cellStyle name="Comma 8 3 2" xfId="29"/>
    <cellStyle name="Comma 8 3 3" xfId="63"/>
    <cellStyle name="Comma 8 4" xfId="30"/>
    <cellStyle name="Comma 8 4 2" xfId="64"/>
    <cellStyle name="Comma 8 5" xfId="65"/>
    <cellStyle name="Comma 8 6" xfId="66"/>
    <cellStyle name="Comma 9" xfId="31"/>
    <cellStyle name="Comma 9 2" xfId="32"/>
    <cellStyle name="Comma 9 2 2" xfId="33"/>
    <cellStyle name="Comma 9 2 2 2" xfId="34"/>
    <cellStyle name="Comma 9 2 3" xfId="35"/>
    <cellStyle name="Comma 9 2 3 2" xfId="67"/>
    <cellStyle name="Comma 9 2 4" xfId="68"/>
    <cellStyle name="Comma 9 2 5" xfId="69"/>
    <cellStyle name="Comma 9 3" xfId="36"/>
    <cellStyle name="Comma 9 3 2" xfId="37"/>
    <cellStyle name="Comma 9 3 3" xfId="70"/>
    <cellStyle name="Comma 9 4" xfId="38"/>
    <cellStyle name="Comma 9 5" xfId="71"/>
    <cellStyle name="Comma 9 6" xfId="72"/>
    <cellStyle name="Comma_Sheet1" xfId="77"/>
    <cellStyle name="Normal" xfId="0" builtinId="0"/>
    <cellStyle name="Normal 10" xfId="96"/>
    <cellStyle name="Normal 11" xfId="99"/>
    <cellStyle name="Normal 2" xfId="40"/>
    <cellStyle name="Normal 2 2" xfId="39"/>
    <cellStyle name="Normal 3" xfId="74"/>
    <cellStyle name="Normal 4" xfId="78"/>
    <cellStyle name="Normal 5" xfId="81"/>
    <cellStyle name="Normal 6" xfId="84"/>
    <cellStyle name="Normal 7" xfId="87"/>
    <cellStyle name="Normal 8" xfId="90"/>
    <cellStyle name="Normal 9" xfId="93"/>
    <cellStyle name="Percent 10" xfId="98"/>
    <cellStyle name="Percent 11" xfId="101"/>
    <cellStyle name="Percent 2" xfId="73"/>
    <cellStyle name="Percent 3" xfId="76"/>
    <cellStyle name="Percent 4" xfId="80"/>
    <cellStyle name="Percent 5" xfId="83"/>
    <cellStyle name="Percent 6" xfId="86"/>
    <cellStyle name="Percent 7" xfId="89"/>
    <cellStyle name="Percent 8" xfId="92"/>
    <cellStyle name="Percent 9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1</xdr:col>
      <xdr:colOff>647700</xdr:colOff>
      <xdr:row>2</xdr:row>
      <xdr:rowOff>104775</xdr:rowOff>
    </xdr:to>
    <xdr:pic>
      <xdr:nvPicPr>
        <xdr:cNvPr id="2" name="Picture 3" descr="Y:\DIRECCION DESARROLLO Y COMERCIALIZACION SA\PUBLICIDAD, PROMOCION\2013 logotipo nuevo\logo fonafif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1057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rlyn Masis" refreshedDate="42291.410531134257" createdVersion="4" refreshedVersion="3" minRefreshableVersion="3" recordCount="156">
  <cacheSource type="worksheet">
    <worksheetSource ref="A10:K166" sheet="Detalle"/>
  </cacheSource>
  <cacheFields count="11">
    <cacheField name="Financiador" numFmtId="0">
      <sharedItems containsBlank="1" count="4">
        <s v="FID 544-02"/>
        <s v="FONAFIFO"/>
        <s v="FID 544-16"/>
        <m/>
      </sharedItems>
    </cacheField>
    <cacheField name="Subpartida" numFmtId="3">
      <sharedItems containsBlank="1" count="42">
        <s v="1.04.06"/>
        <s v="1.01.01"/>
        <s v="1.02.01"/>
        <s v="1.02.02"/>
        <s v="1.08.01"/>
        <s v="2.01.04"/>
        <s v="5.01.01"/>
        <s v="5.01.03"/>
        <s v="5.01.99"/>
        <s v="1.03.01"/>
        <s v="1.04.03"/>
        <s v="1.04.99"/>
        <s v="1.08.07"/>
        <s v="2.04.02"/>
        <s v="2.99.07"/>
        <s v="2.03.04"/>
        <s v="5.01.06"/>
        <s v="5.01.05"/>
        <s v="9.02.01"/>
        <s v="1.07.01"/>
        <s v="0.01.01"/>
        <s v="0.03.01"/>
        <s v="0.03.02"/>
        <s v="0.03.03"/>
        <s v="0.03.04"/>
        <s v="0.04.01"/>
        <s v="0.04.05"/>
        <s v="0.05.01"/>
        <s v="0.05.02"/>
        <s v="0.05.03"/>
        <s v="0.05.05"/>
        <s v="1.04.04"/>
        <s v="6.07.01"/>
        <s v="2.99.04"/>
        <s v="2.02.03"/>
        <s v="1.05.01"/>
        <s v="6.03.01"/>
        <s v="6.03.99"/>
        <s v="0.04.03"/>
        <s v="0.04.02"/>
        <s v="0.04.04"/>
        <m/>
      </sharedItems>
    </cacheField>
    <cacheField name="Nombre" numFmtId="0">
      <sharedItems containsBlank="1"/>
    </cacheField>
    <cacheField name="Acción del PAO" numFmtId="0">
      <sharedItems containsBlank="1"/>
    </cacheField>
    <cacheField name="Monto Aumentado" numFmtId="3">
      <sharedItems containsString="0" containsBlank="1" containsNumber="1" containsInteger="1" minValue="0" maxValue="170375215"/>
    </cacheField>
    <cacheField name="Monto Disminuido" numFmtId="3">
      <sharedItems containsString="0" containsBlank="1" containsNumber="1" containsInteger="1" minValue="0" maxValue="170375215"/>
    </cacheField>
    <cacheField name="Monto Aumentado o Disminuido" numFmtId="3">
      <sharedItems containsSemiMixedTypes="0" containsString="0" containsNumber="1" containsInteger="1" minValue="-106718680" maxValue="106718680"/>
    </cacheField>
    <cacheField name="Programa" numFmtId="0">
      <sharedItems containsBlank="1" count="4">
        <s v="Financiamiento Forestal"/>
        <s v="Dirección y Gestión Institucional"/>
        <s v="Proyectos Especiales"/>
        <m/>
      </sharedItems>
    </cacheField>
    <cacheField name="Dirección/Regional " numFmtId="0">
      <sharedItems containsBlank="1"/>
    </cacheField>
    <cacheField name="Requimiento" numFmtId="0">
      <sharedItems containsBlank="1"/>
    </cacheField>
    <cacheField name="Responsabl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s v="Servicios Generales "/>
    <s v="ORCA-A1-I1-Ac1"/>
    <m/>
    <n v="87000"/>
    <n v="-87000"/>
    <x v="0"/>
    <s v="R. Cañas"/>
    <s v="Financiar la modificación"/>
    <s v="U. Proveeduría"/>
  </r>
  <r>
    <x v="0"/>
    <x v="1"/>
    <s v="Alquiler de edificios, locales y terrenos"/>
    <s v="DA-UPSG-A1-I3-Ac2"/>
    <n v="87000"/>
    <m/>
    <n v="87000"/>
    <x v="0"/>
    <s v="R. Cañas"/>
    <s v="Alquiler de la Oficina Regional Cañas"/>
    <s v="U. Proveeduría"/>
  </r>
  <r>
    <x v="0"/>
    <x v="2"/>
    <s v="Servicio de agua y alcantarillado "/>
    <s v="DA-UPSG-A1-I6-Ac2"/>
    <n v="50000"/>
    <m/>
    <n v="50000"/>
    <x v="1"/>
    <s v="D. Administrativa-Financiera"/>
    <s v="Servicio de agua edificio San José"/>
    <s v="U. Proveeduría"/>
  </r>
  <r>
    <x v="0"/>
    <x v="3"/>
    <s v="Servicio de energía eléctrica"/>
    <s v="DA-UPSG-A1-I6-Ac2"/>
    <n v="65000"/>
    <m/>
    <n v="65000"/>
    <x v="1"/>
    <s v="D. Administrativa-Financiera"/>
    <s v="Servicio de electricidad edificio San José"/>
    <s v="U. Proveeduría"/>
  </r>
  <r>
    <x v="0"/>
    <x v="4"/>
    <s v="Mantenimiento de edificios, locales y terrenos"/>
    <s v="DA-UPSG-A1-I0-Ac2"/>
    <n v="770000"/>
    <m/>
    <n v="770000"/>
    <x v="1"/>
    <s v="D. Administrativa-Financiera"/>
    <s v="Instalación de sistema de circuito cerrado para el edificio San José"/>
    <s v="U. Proveeduría"/>
  </r>
  <r>
    <x v="0"/>
    <x v="5"/>
    <s v="Tintas, pinturas y diluyentes"/>
    <s v="DA-UPSG-A1-I3-Ac2"/>
    <n v="2000000"/>
    <m/>
    <n v="2000000"/>
    <x v="1"/>
    <s v="D. Administrativa-Financiera"/>
    <s v="Contrato de servicio continuo Compra de tintas y tóner CR-018-2013 y otros no incluidos en ese contrato"/>
    <s v="U. Proveeduría"/>
  </r>
  <r>
    <x v="0"/>
    <x v="6"/>
    <s v="Maquinaria y equipo para la producción"/>
    <s v="DA-UPSG-A1-I0-Ac3"/>
    <n v="120000"/>
    <m/>
    <n v="120000"/>
    <x v="1"/>
    <s v="D. Administrativa-Financiera"/>
    <s v="Compra de compresor de aire para labores de mantenimiento de vehículos"/>
    <s v="U. Proveeduría"/>
  </r>
  <r>
    <x v="0"/>
    <x v="7"/>
    <s v="Equipo de comunicación"/>
    <s v="DA-UPSG-A1-I0-Ac2"/>
    <n v="1100000"/>
    <m/>
    <n v="1100000"/>
    <x v="1"/>
    <s v="D. Administrativa-Financiera"/>
    <s v="Compra de sistema de circuito cerrado (cámaras de vigilancia, entre otros accesorios) para el edificio San José"/>
    <s v="U. Proveeduría"/>
  </r>
  <r>
    <x v="0"/>
    <x v="8"/>
    <s v="Maquinaria, equipo y mobiliario diverso"/>
    <s v="DA-UPSG-A1-I0-Ac2"/>
    <n v="400000"/>
    <m/>
    <n v="400000"/>
    <x v="1"/>
    <s v="D. Administrativa-Financiera"/>
    <s v="Compra de dos carritos metálicos para el transporte de bienes"/>
    <s v="U. Proveeduría"/>
  </r>
  <r>
    <x v="0"/>
    <x v="9"/>
    <s v="Información"/>
    <s v="DA-UPSG-A1-I0-Ac1 "/>
    <m/>
    <n v="2544000"/>
    <n v="-2544000"/>
    <x v="1"/>
    <s v="D. Administrativa-Financiera"/>
    <s v="Publicaciones diarios de circulación nacional a nivel Institucional."/>
    <s v="U. Proveeduría"/>
  </r>
  <r>
    <x v="0"/>
    <x v="10"/>
    <s v="Servicios de Ingeniería "/>
    <s v="DA-UPSG-A1-I0-Ac3"/>
    <m/>
    <n v="498000"/>
    <n v="-498000"/>
    <x v="1"/>
    <s v="D. Administrativa-Financiera"/>
    <s v="Para contratar servicio de diseño del techo del parqueo y caseta."/>
    <s v="U. Proveeduría"/>
  </r>
  <r>
    <x v="0"/>
    <x v="11"/>
    <s v="Otros servicios de gestión y apoyo"/>
    <s v="DA-UA-A5-I2-Ac2"/>
    <m/>
    <n v="100000"/>
    <n v="-100000"/>
    <x v="1"/>
    <s v="D. Administrativa-Financiera"/>
    <s v="Polarizado de vidrios del cuarto piso del edificio San José"/>
    <s v="U. Proveeduría"/>
  </r>
  <r>
    <x v="0"/>
    <x v="4"/>
    <s v="Mantenimiento de edificios, locales y terrenos"/>
    <s v="DA-UPSG-A1-I3-Ac2"/>
    <m/>
    <n v="600000"/>
    <n v="-600000"/>
    <x v="1"/>
    <s v="D. Administrativa-Financiera"/>
    <s v="Contrato de servicio continuo reparaciones menores CR-02-2014"/>
    <s v="U. Proveeduría"/>
  </r>
  <r>
    <x v="0"/>
    <x v="12"/>
    <s v="Mantenimiento y reparación de equipo y mobiliario de oficina"/>
    <s v="DA-UA-A5- I2-Ac2"/>
    <m/>
    <n v="450000"/>
    <n v="-450000"/>
    <x v="1"/>
    <s v="D. Administrativa-Financiera"/>
    <s v="Contratación para el mantenimiento de los archivos móviles ( Archivo Central y Archivo Gestión PSA)."/>
    <s v="U. Proveeduría"/>
  </r>
  <r>
    <x v="0"/>
    <x v="13"/>
    <s v="Repuestos y accesorios"/>
    <s v="DA-UPSG-A1-I3-Ac2"/>
    <m/>
    <n v="150000"/>
    <n v="-150000"/>
    <x v="1"/>
    <s v="D. Administrativa-Financiera"/>
    <s v="Para cubrir los repuestos correspondientes al contrato de servicio continuo vigente"/>
    <s v="U. Proveeduría"/>
  </r>
  <r>
    <x v="0"/>
    <x v="14"/>
    <s v="Útiles y materiales de cocina y comedor"/>
    <s v="DA-UPSG-A1-I0-Ac2"/>
    <m/>
    <n v="250000"/>
    <n v="-250000"/>
    <x v="1"/>
    <s v="D. Administrativa-Financiera"/>
    <s v="Compra de artículos de cocina para sustitución o necesidades nuevas."/>
    <s v="U. Proveeduría"/>
  </r>
  <r>
    <x v="1"/>
    <x v="15"/>
    <s v="Materiales y productos eléctricos, telefónicos y cómputo "/>
    <s v="DG-UI-A3-I5-Ac12"/>
    <n v="2500000"/>
    <m/>
    <n v="2500000"/>
    <x v="1"/>
    <s v="D. General"/>
    <s v="Corrección de subpartida presupuestaria por compra de discos duros según circular DGPN-0330-2014."/>
    <s v="Depto Administrativo"/>
  </r>
  <r>
    <x v="1"/>
    <x v="15"/>
    <s v="Materiales y productos eléctricos, telefónicos y cómputo "/>
    <s v="DG-UI-A3-I5-Ac13"/>
    <n v="842000"/>
    <m/>
    <n v="842000"/>
    <x v="1"/>
    <s v="D. General"/>
    <s v="Corrección de subpartida presupuestaria por compra de discos duros según circular DGPN-0330-2014."/>
    <s v="Depto Administrativo"/>
  </r>
  <r>
    <x v="1"/>
    <x v="6"/>
    <s v="Maquinaria y equipo para la producción"/>
    <s v="DA-UPSG-A1-I0-Ac3"/>
    <m/>
    <n v="250000"/>
    <n v="-250000"/>
    <x v="1"/>
    <s v="D. Administrativa-Financiera"/>
    <s v="Decisión de la Administración de no comprar el compresor de Aire por FONAFIFO."/>
    <s v="U. Proveeduría"/>
  </r>
  <r>
    <x v="1"/>
    <x v="7"/>
    <s v="Equipo de comunicación"/>
    <s v="DA-UPSG-A1-I0-Ac3"/>
    <m/>
    <n v="1000000"/>
    <n v="-1000000"/>
    <x v="1"/>
    <s v="D. Administrativa-Financiera"/>
    <s v="Decisión de la Administración de no comprar los 5 teléfonos para conferencias por FONAFIFO."/>
    <s v="U. Proveeduría"/>
  </r>
  <r>
    <x v="1"/>
    <x v="16"/>
    <s v="Equipo sanitario, de laboratorio e investigación"/>
    <s v="DA-USO-A3-I6-Ac1"/>
    <m/>
    <n v="800000"/>
    <n v="-800000"/>
    <x v="1"/>
    <s v="D. Administrativa-Financiera"/>
    <s v="Decisión de la Adminstración de no comprar el sistema de purificación de agua."/>
    <s v="U. Proveeduría"/>
  </r>
  <r>
    <x v="1"/>
    <x v="17"/>
    <s v="Equipo y programas de cómputo"/>
    <s v="DG-UI-A3-I5-Ac12"/>
    <m/>
    <n v="2500000"/>
    <n v="-2500000"/>
    <x v="1"/>
    <s v="D. General"/>
    <s v="Corrección de subpartida presupuestaria por compra de discos duros según circular DGPN-0330-2014."/>
    <s v="Depto Administrativo"/>
  </r>
  <r>
    <x v="1"/>
    <x v="17"/>
    <s v="Equipo y programas de cómputo"/>
    <s v="DG-UI-A3-I5-Ac13"/>
    <m/>
    <n v="842000"/>
    <n v="-842000"/>
    <x v="1"/>
    <s v="D. General"/>
    <s v="Corrección de subpartida presupuestaria por compra de discos duros según circular DGPN-0330-2014."/>
    <s v="Depto Administrativo"/>
  </r>
  <r>
    <x v="0"/>
    <x v="18"/>
    <s v="Sumas libres sin asignación presupuestaria"/>
    <m/>
    <n v="250000"/>
    <m/>
    <n v="250000"/>
    <x v="1"/>
    <s v="D. Administrativa-Financiera"/>
    <s v="Financiar la modificación"/>
    <s v="U. Recursos Humanos"/>
  </r>
  <r>
    <x v="0"/>
    <x v="18"/>
    <s v="Sumas libres sin asignación presupuestaria"/>
    <m/>
    <m/>
    <n v="250000"/>
    <n v="-250000"/>
    <x v="1"/>
    <s v="D. Administrativa-Financiera"/>
    <s v="Financiar la modificación"/>
    <s v="U. Recursos Humanos"/>
  </r>
  <r>
    <x v="0"/>
    <x v="19"/>
    <s v="Actividades de capacitación"/>
    <s v="DA-URH-A2-I4-Ac1"/>
    <n v="250000"/>
    <m/>
    <n v="250000"/>
    <x v="1"/>
    <s v="D. Administrativa-Financiera"/>
    <s v="Resolución administrativa"/>
    <s v="U. Recursos Humanos"/>
  </r>
  <r>
    <x v="0"/>
    <x v="18"/>
    <s v="Sumas libres sin asignación presupuestaria"/>
    <m/>
    <m/>
    <n v="250000"/>
    <n v="-250000"/>
    <x v="1"/>
    <s v="D. General"/>
    <s v="Disminución en la contratación: Técnico en sistema de monitoreo y evaluación"/>
    <s v="U. Recursos Humanos"/>
  </r>
  <r>
    <x v="0"/>
    <x v="18"/>
    <s v="Sumas libres sin asignación presupuestaria"/>
    <m/>
    <n v="250000"/>
    <m/>
    <n v="250000"/>
    <x v="1"/>
    <s v="D. General"/>
    <s v="Disminución en la contratación: Técnico en sistema de monitoreo y evaluación"/>
    <s v="U. Recursos Humanos"/>
  </r>
  <r>
    <x v="0"/>
    <x v="19"/>
    <s v="Actividades de capacitación"/>
    <s v="DG-UPCG-A1-I2-Ac2"/>
    <m/>
    <n v="250000"/>
    <n v="-250000"/>
    <x v="1"/>
    <s v="D. General"/>
    <s v="Disminución en la contratación: Técnico en sistema de monitoreo y evaluación"/>
    <s v="U. Recursos Humanos"/>
  </r>
  <r>
    <x v="1"/>
    <x v="20"/>
    <s v="Sueldos para cargos fijos"/>
    <m/>
    <n v="0"/>
    <m/>
    <n v="0"/>
    <x v="0"/>
    <s v="D. Desarrollo y Comercialización"/>
    <s v="Contenido presupuestario para reasignación de puesto."/>
    <s v="U. Recursos Humanos"/>
  </r>
  <r>
    <x v="1"/>
    <x v="21"/>
    <s v="Retribución por años servidos"/>
    <m/>
    <n v="0"/>
    <m/>
    <n v="0"/>
    <x v="0"/>
    <s v="D. Desarrollo y Comercialización"/>
    <s v="Contenido presupuestario para reasignación de puesto."/>
    <s v="U. Recursos Humanos"/>
  </r>
  <r>
    <x v="1"/>
    <x v="22"/>
    <s v="Restricción al ejercicio liberal de la profesión "/>
    <m/>
    <n v="0"/>
    <m/>
    <n v="0"/>
    <x v="0"/>
    <s v="D. Desarrollo y Comercialización"/>
    <s v="Contenido presupuestario para reasignación de puesto."/>
    <s v="U. Recursos Humanos"/>
  </r>
  <r>
    <x v="1"/>
    <x v="23"/>
    <s v="Décimotercer mes "/>
    <m/>
    <n v="0"/>
    <m/>
    <n v="0"/>
    <x v="0"/>
    <s v="D. Desarrollo y Comercialización"/>
    <s v="Contenido presupuestario para reasignación de puesto."/>
    <s v="U. Recursos Humanos"/>
  </r>
  <r>
    <x v="1"/>
    <x v="24"/>
    <s v="Salario Escolar"/>
    <m/>
    <n v="0"/>
    <m/>
    <n v="0"/>
    <x v="0"/>
    <s v="D. Desarrollo y Comercialización"/>
    <s v="Contenido presupuestario para reasignación de puesto."/>
    <s v="U. Recursos Humanos"/>
  </r>
  <r>
    <x v="1"/>
    <x v="25"/>
    <s v="Contribución patronal al Seguro de Salud de la Caja Costarricense del Seguro Social"/>
    <m/>
    <n v="0"/>
    <m/>
    <n v="0"/>
    <x v="0"/>
    <s v="D. Desarrollo y Comercialización"/>
    <s v="Contenido presupuestario para reasignación de puesto."/>
    <s v="U. Recursos Humanos"/>
  </r>
  <r>
    <x v="1"/>
    <x v="26"/>
    <s v="Contribución patronal al Banco Popular y Desarrollo Comunal"/>
    <m/>
    <n v="0"/>
    <m/>
    <n v="0"/>
    <x v="0"/>
    <s v="D. Desarrollo y Comercialización"/>
    <s v="Contenido presupuestario para reasignación de puesto."/>
    <s v="U. Recursos Humanos"/>
  </r>
  <r>
    <x v="1"/>
    <x v="27"/>
    <s v="Contribución Patronal al Seguro de Pensiones de la Caja Costarricense del Seguro Social"/>
    <m/>
    <n v="0"/>
    <m/>
    <n v="0"/>
    <x v="0"/>
    <s v="D. Desarrollo y Comercialización"/>
    <s v="Contenido presupuestario para reasignación de puesto."/>
    <s v="U. Recursos Humanos"/>
  </r>
  <r>
    <x v="1"/>
    <x v="28"/>
    <s v="Aporte Patronal al Régimen obligatorio de pensiones complementarias"/>
    <m/>
    <n v="0"/>
    <m/>
    <n v="0"/>
    <x v="0"/>
    <s v="D. Desarrollo y Comercialización"/>
    <s v="Contenido presupuestario para reasignación de puesto."/>
    <s v="U. Recursos Humanos"/>
  </r>
  <r>
    <x v="1"/>
    <x v="29"/>
    <s v="Aporte Patronal al Fondo de Capitalización Laboral"/>
    <m/>
    <n v="0"/>
    <m/>
    <n v="0"/>
    <x v="0"/>
    <s v="D. Desarrollo y Comercialización"/>
    <s v="Contenido presupuestario para reasignación de puesto."/>
    <s v="U. Recursos Humanos"/>
  </r>
  <r>
    <x v="1"/>
    <x v="30"/>
    <s v="Contribución patronal a fondos administrados por entes privados"/>
    <m/>
    <n v="0"/>
    <m/>
    <n v="0"/>
    <x v="0"/>
    <s v="D. Desarrollo y Comercialización"/>
    <s v="Contenido presupuestario para reasignación de puesto."/>
    <s v="U. Recursos Humanos"/>
  </r>
  <r>
    <x v="1"/>
    <x v="20"/>
    <s v="Sueldos para cargos fijos"/>
    <m/>
    <n v="0"/>
    <m/>
    <n v="0"/>
    <x v="1"/>
    <s v="D. Asuntos Jurídicos"/>
    <s v="Contenido presupuestario para reasignación de puesto."/>
    <s v="U. Recursos Humanos"/>
  </r>
  <r>
    <x v="1"/>
    <x v="21"/>
    <s v="Retribución por años servidos"/>
    <m/>
    <n v="0"/>
    <m/>
    <n v="0"/>
    <x v="1"/>
    <s v="D. Asuntos Jurídicos"/>
    <s v="Contenido presupuestario para reasignación de puesto."/>
    <s v="U. Recursos Humanos"/>
  </r>
  <r>
    <x v="1"/>
    <x v="22"/>
    <s v="Restricción al ejercicio liberal de la profesión "/>
    <m/>
    <n v="0"/>
    <m/>
    <n v="0"/>
    <x v="1"/>
    <s v="D. Asuntos Jurídicos"/>
    <s v="Contenido presupuestario para reasignación de puesto."/>
    <s v="U. Recursos Humanos"/>
  </r>
  <r>
    <x v="1"/>
    <x v="23"/>
    <s v="Décimotercer mes "/>
    <m/>
    <n v="0"/>
    <m/>
    <n v="0"/>
    <x v="1"/>
    <s v="D. Asuntos Jurídicos"/>
    <s v="Contenido presupuestario para reasignación de puesto."/>
    <s v="U. Recursos Humanos"/>
  </r>
  <r>
    <x v="1"/>
    <x v="24"/>
    <s v="Salario Escolar"/>
    <m/>
    <n v="0"/>
    <m/>
    <n v="0"/>
    <x v="1"/>
    <s v="D. Asuntos Jurídicos"/>
    <s v="Contenido presupuestario para reasignación de puesto."/>
    <s v="U. Recursos Humanos"/>
  </r>
  <r>
    <x v="1"/>
    <x v="25"/>
    <s v="Contribución patronal al Seguro de Salud de la Caja Costarricense del Seguro Social"/>
    <m/>
    <n v="0"/>
    <m/>
    <n v="0"/>
    <x v="1"/>
    <s v="D. Asuntos Jurídicos"/>
    <s v="Contenido presupuestario para reasignación de puesto."/>
    <s v="U. Recursos Humanos"/>
  </r>
  <r>
    <x v="1"/>
    <x v="26"/>
    <s v="Contribución patronal al Banco Popular y Desarrollo Comunal"/>
    <m/>
    <n v="0"/>
    <m/>
    <n v="0"/>
    <x v="1"/>
    <s v="D. Asuntos Jurídicos"/>
    <s v="Contenido presupuestario para reasignación de puesto."/>
    <s v="U. Recursos Humanos"/>
  </r>
  <r>
    <x v="1"/>
    <x v="27"/>
    <s v="Contribución Patronal al Seguro de Pensiones de la Caja Costarricense del Seguro Social"/>
    <m/>
    <n v="0"/>
    <m/>
    <n v="0"/>
    <x v="1"/>
    <s v="D. Asuntos Jurídicos"/>
    <s v="Contenido presupuestario para reasignación de puesto."/>
    <s v="U. Recursos Humanos"/>
  </r>
  <r>
    <x v="1"/>
    <x v="28"/>
    <s v="Aporte Patronal al Régimen obligatorio de pensiones complementarias"/>
    <m/>
    <n v="0"/>
    <m/>
    <n v="0"/>
    <x v="1"/>
    <s v="D. Asuntos Jurídicos"/>
    <s v="Contenido presupuestario para reasignación de puesto."/>
    <s v="U. Recursos Humanos"/>
  </r>
  <r>
    <x v="1"/>
    <x v="29"/>
    <s v="Aporte Patronal al Fondo de Capitalización Laboral"/>
    <m/>
    <n v="0"/>
    <m/>
    <n v="0"/>
    <x v="1"/>
    <s v="D. Asuntos Jurídicos"/>
    <s v="Contenido presupuestario para reasignación de puesto."/>
    <s v="U. Recursos Humanos"/>
  </r>
  <r>
    <x v="1"/>
    <x v="30"/>
    <s v="Contribución patronal a fondos administrados por entes privados"/>
    <m/>
    <n v="0"/>
    <m/>
    <n v="0"/>
    <x v="1"/>
    <s v="D. Asuntos Jurídicos"/>
    <s v="Contenido presupuestario para reasignación de puesto."/>
    <s v="U. Recursos Humanos"/>
  </r>
  <r>
    <x v="1"/>
    <x v="18"/>
    <s v="Sumas libres sin asignación presupuestaria"/>
    <m/>
    <n v="2050000"/>
    <m/>
    <n v="2050000"/>
    <x v="1"/>
    <s v="D. Administrativa-Financiera"/>
    <s v="Contenido presupuestario para financiar la modificación."/>
    <s v="Dpto. Financiero-Contable"/>
  </r>
  <r>
    <x v="1"/>
    <x v="18"/>
    <s v="Sumas libres sin asignación presupuestaria"/>
    <m/>
    <m/>
    <n v="2050000"/>
    <n v="-2050000"/>
    <x v="1"/>
    <s v="D. Administrativa-Financiera"/>
    <s v="Contenido presupuestario para financiar la modificación."/>
    <s v="Dpto. Financiero-Contable"/>
  </r>
  <r>
    <x v="1"/>
    <x v="18"/>
    <s v="Sumas libres sin asignación presupuestaria"/>
    <m/>
    <n v="1595000"/>
    <m/>
    <n v="1595000"/>
    <x v="0"/>
    <s v="D. Servicios Ambientales"/>
    <s v="Contenido presupuestario para financiar la modificación."/>
    <s v="Dpto. Financiero-Contable"/>
  </r>
  <r>
    <x v="1"/>
    <x v="18"/>
    <s v="Sumas libres sin asignación presupuestaria"/>
    <m/>
    <m/>
    <n v="1595000"/>
    <n v="-1595000"/>
    <x v="0"/>
    <s v="D. Servicios Ambientales"/>
    <s v="Contenido presupuestario para financiar la modificación."/>
    <s v="Dpto. Financiero-Contable"/>
  </r>
  <r>
    <x v="1"/>
    <x v="20"/>
    <s v="Sueldos para cargos fijos"/>
    <m/>
    <n v="0"/>
    <m/>
    <n v="0"/>
    <x v="1"/>
    <s v="D. Administrativa-Financiera"/>
    <s v="Contenido presupuestario para reasignación de puesto."/>
    <s v="U. Recursos Humanos"/>
  </r>
  <r>
    <x v="1"/>
    <x v="21"/>
    <s v="Retribución por años servidos"/>
    <m/>
    <n v="0"/>
    <m/>
    <n v="0"/>
    <x v="1"/>
    <s v="D. Administrativa-Financiera"/>
    <s v="Contenido presupuestario para reasignación de puesto."/>
    <s v="U. Recursos Humanos"/>
  </r>
  <r>
    <x v="1"/>
    <x v="22"/>
    <s v="Restricción al ejercicio liberal de la profesión "/>
    <m/>
    <n v="0"/>
    <m/>
    <n v="0"/>
    <x v="1"/>
    <s v="D. Administrativa-Financiera"/>
    <s v="Contenido presupuestario para reasignación de puesto."/>
    <s v="U. Recursos Humanos"/>
  </r>
  <r>
    <x v="1"/>
    <x v="23"/>
    <s v="Décimotercer mes "/>
    <m/>
    <n v="0"/>
    <m/>
    <n v="0"/>
    <x v="1"/>
    <s v="D. Administrativa-Financiera"/>
    <s v="Contenido presupuestario para reasignación de puesto."/>
    <s v="U. Recursos Humanos"/>
  </r>
  <r>
    <x v="1"/>
    <x v="24"/>
    <s v="Salario Escolar"/>
    <m/>
    <n v="0"/>
    <m/>
    <n v="0"/>
    <x v="1"/>
    <s v="D. Administrativa-Financiera"/>
    <s v="Contenido presupuestario para reasignación de puesto."/>
    <s v="U. Recursos Humanos"/>
  </r>
  <r>
    <x v="1"/>
    <x v="25"/>
    <s v="Contribución patronal al Seguro de Salud de la Caja Costarricense del Seguro Social"/>
    <m/>
    <n v="0"/>
    <m/>
    <n v="0"/>
    <x v="1"/>
    <s v="D. Administrativa-Financiera"/>
    <s v="Contenido presupuestario para reasignación de puesto."/>
    <s v="U. Recursos Humanos"/>
  </r>
  <r>
    <x v="1"/>
    <x v="26"/>
    <s v="Contribución patronal al Banco Popular y Desarrollo Comunal"/>
    <m/>
    <n v="0"/>
    <m/>
    <n v="0"/>
    <x v="1"/>
    <s v="D. Administrativa-Financiera"/>
    <s v="Contenido presupuestario para reasignación de puesto."/>
    <s v="U. Recursos Humanos"/>
  </r>
  <r>
    <x v="1"/>
    <x v="27"/>
    <s v="Contribución Patronal al Seguro de Pensiones de la Caja Costarricense del Seguro Social"/>
    <m/>
    <n v="0"/>
    <m/>
    <n v="0"/>
    <x v="1"/>
    <s v="D. Administrativa-Financiera"/>
    <s v="Contenido presupuestario para reasignación de puesto."/>
    <s v="U. Recursos Humanos"/>
  </r>
  <r>
    <x v="1"/>
    <x v="28"/>
    <s v="Aporte Patronal al Régimen obligatorio de pensiones complementarias"/>
    <m/>
    <n v="0"/>
    <m/>
    <n v="0"/>
    <x v="1"/>
    <s v="D. Administrativa-Financiera"/>
    <s v="Contenido presupuestario para reasignación de puesto."/>
    <s v="U. Recursos Humanos"/>
  </r>
  <r>
    <x v="1"/>
    <x v="29"/>
    <s v="Aporte Patronal al Fondo de Capitalización Laboral"/>
    <m/>
    <n v="0"/>
    <m/>
    <n v="0"/>
    <x v="1"/>
    <s v="D. Administrativa-Financiera"/>
    <s v="Contenido presupuestario para reasignación de puesto."/>
    <s v="U. Recursos Humanos"/>
  </r>
  <r>
    <x v="1"/>
    <x v="30"/>
    <s v="Contribución patronal a fondos administrados por entes privados"/>
    <m/>
    <n v="0"/>
    <m/>
    <n v="0"/>
    <x v="1"/>
    <s v="D. Administrativa-Financiera"/>
    <s v="Contenido presupuestario para reasignación de puesto."/>
    <s v="U. Recursos Humanos"/>
  </r>
  <r>
    <x v="1"/>
    <x v="0"/>
    <s v="Servicios Generales"/>
    <s v="ORPN-A1-I1-Ac9"/>
    <m/>
    <n v="553122"/>
    <n v="-553122"/>
    <x v="0"/>
    <s v="R. Palmar Norte"/>
    <s v="Contenido presupuestario para reasignación de puesto."/>
    <s v="Dpto. Financiero-Contable"/>
  </r>
  <r>
    <x v="1"/>
    <x v="20"/>
    <s v="Sueldos para cargos fijos"/>
    <m/>
    <n v="460935"/>
    <m/>
    <n v="460935"/>
    <x v="0"/>
    <s v="R. Palmar Norte"/>
    <s v="Contenido presupuestario para reasignación de puesto."/>
    <s v="U. Recursos Humanos"/>
  </r>
  <r>
    <x v="1"/>
    <x v="21"/>
    <s v="Retribución por años servidos"/>
    <m/>
    <n v="0"/>
    <m/>
    <n v="0"/>
    <x v="0"/>
    <s v="R. Palmar Norte"/>
    <s v="Contenido presupuestario para reasignación de puesto."/>
    <s v="U. Recursos Humanos"/>
  </r>
  <r>
    <x v="1"/>
    <x v="22"/>
    <s v="Restricción al ejercicio liberal de la profesión "/>
    <m/>
    <n v="92187"/>
    <m/>
    <n v="92187"/>
    <x v="0"/>
    <s v="R. Palmar Norte"/>
    <s v="Contenido presupuestario para reasignación de puesto."/>
    <s v="U. Recursos Humanos"/>
  </r>
  <r>
    <x v="1"/>
    <x v="23"/>
    <s v="Décimotercer mes "/>
    <m/>
    <n v="0"/>
    <m/>
    <n v="0"/>
    <x v="0"/>
    <s v="R. Palmar Norte"/>
    <s v="Contenido presupuestario para reasignación de puesto."/>
    <s v="U. Recursos Humanos"/>
  </r>
  <r>
    <x v="1"/>
    <x v="24"/>
    <s v="Salario Escolar"/>
    <m/>
    <n v="0"/>
    <m/>
    <n v="0"/>
    <x v="0"/>
    <s v="R. Palmar Norte"/>
    <s v="Contenido presupuestario para reasignación de puesto."/>
    <s v="U. Recursos Humanos"/>
  </r>
  <r>
    <x v="1"/>
    <x v="25"/>
    <s v="Contribución patronal al Seguro de Salud de la Caja Costarricense del Seguro Social"/>
    <m/>
    <n v="0"/>
    <m/>
    <n v="0"/>
    <x v="0"/>
    <s v="R. Palmar Norte"/>
    <s v="Contenido presupuestario para reasignación de puesto."/>
    <s v="U. Recursos Humanos"/>
  </r>
  <r>
    <x v="1"/>
    <x v="26"/>
    <s v="Contribución patronal al Banco Popular y Desarrollo Comunal"/>
    <m/>
    <n v="0"/>
    <m/>
    <n v="0"/>
    <x v="0"/>
    <s v="R. Palmar Norte"/>
    <s v="Contenido presupuestario para reasignación de puesto."/>
    <s v="U. Recursos Humanos"/>
  </r>
  <r>
    <x v="1"/>
    <x v="27"/>
    <s v="Contribución Patronal al Seguro de Pensiones de la Caja Costarricense del Seguro Social"/>
    <m/>
    <n v="0"/>
    <m/>
    <n v="0"/>
    <x v="0"/>
    <s v="R. Palmar Norte"/>
    <s v="Contenido presupuestario para reasignación de puesto."/>
    <s v="U. Recursos Humanos"/>
  </r>
  <r>
    <x v="1"/>
    <x v="28"/>
    <s v="Aporte Patronal al Régimen obligatorio de pensiones complementarias"/>
    <m/>
    <n v="0"/>
    <m/>
    <n v="0"/>
    <x v="0"/>
    <s v="R. Palmar Norte"/>
    <s v="Contenido presupuestario para reasignación de puesto."/>
    <s v="U. Recursos Humanos"/>
  </r>
  <r>
    <x v="1"/>
    <x v="29"/>
    <s v="Aporte Patronal al Fondo de Capitalización Laboral"/>
    <m/>
    <n v="0"/>
    <m/>
    <n v="0"/>
    <x v="0"/>
    <s v="R. Palmar Norte"/>
    <s v="Contenido presupuestario para reasignación de puesto."/>
    <s v="U. Recursos Humanos"/>
  </r>
  <r>
    <x v="1"/>
    <x v="30"/>
    <s v="Contribución patronal a fondos administrados por entes privados"/>
    <m/>
    <n v="0"/>
    <m/>
    <n v="0"/>
    <x v="0"/>
    <s v="R. Palmar Norte"/>
    <s v="Contenido presupuestario para reasignación de puesto."/>
    <s v="U. Recursos Humanos"/>
  </r>
  <r>
    <x v="1"/>
    <x v="20"/>
    <s v="Sueldos para cargos fijos"/>
    <m/>
    <n v="341795"/>
    <m/>
    <n v="341795"/>
    <x v="0"/>
    <s v="R. Caribe-Norte"/>
    <s v="Contenido presupuestario para reasignación de puesto."/>
    <s v="U. Recursos Humanos"/>
  </r>
  <r>
    <x v="1"/>
    <x v="21"/>
    <s v="Retribución por años servidos"/>
    <m/>
    <n v="0"/>
    <m/>
    <n v="0"/>
    <x v="0"/>
    <s v="R. Caribe-Norte"/>
    <s v="Contenido presupuestario para reasignación de puesto."/>
    <s v="U. Recursos Humanos"/>
  </r>
  <r>
    <x v="1"/>
    <x v="22"/>
    <s v="Restricción al ejercicio liberal de la profesión "/>
    <m/>
    <n v="0"/>
    <m/>
    <n v="0"/>
    <x v="0"/>
    <s v="R. Caribe-Norte"/>
    <s v="Contenido presupuestario para reasignación de puesto."/>
    <s v="U. Recursos Humanos"/>
  </r>
  <r>
    <x v="1"/>
    <x v="23"/>
    <s v="Décimotercer mes "/>
    <m/>
    <n v="0"/>
    <m/>
    <n v="0"/>
    <x v="0"/>
    <s v="R. Caribe-Norte"/>
    <s v="Contenido presupuestario para reasignación de puesto."/>
    <s v="U. Recursos Humanos"/>
  </r>
  <r>
    <x v="1"/>
    <x v="24"/>
    <s v="Salario Escolar"/>
    <m/>
    <n v="0"/>
    <m/>
    <n v="0"/>
    <x v="0"/>
    <s v="R. Caribe-Norte"/>
    <s v="Contenido presupuestario para reasignación de puesto."/>
    <s v="U. Recursos Humanos"/>
  </r>
  <r>
    <x v="1"/>
    <x v="25"/>
    <s v="Contribución patronal al Seguro de Salud de la Caja Costarricense del Seguro Social"/>
    <m/>
    <n v="0"/>
    <m/>
    <n v="0"/>
    <x v="0"/>
    <s v="R. Caribe-Norte"/>
    <s v="Contenido presupuestario para reasignación de puesto."/>
    <s v="U. Recursos Humanos"/>
  </r>
  <r>
    <x v="1"/>
    <x v="26"/>
    <s v="Contribución patronal al Banco Popular y Desarrollo Comunal"/>
    <m/>
    <n v="0"/>
    <m/>
    <n v="0"/>
    <x v="0"/>
    <s v="R. Caribe-Norte"/>
    <s v="Contenido presupuestario para reasignación de puesto."/>
    <s v="U. Recursos Humanos"/>
  </r>
  <r>
    <x v="1"/>
    <x v="27"/>
    <s v="Contribución Patronal al Seguro de Pensiones de la Caja Costarricense del Seguro Social"/>
    <m/>
    <n v="0"/>
    <m/>
    <n v="0"/>
    <x v="0"/>
    <s v="R. Caribe-Norte"/>
    <s v="Contenido presupuestario para reasignación de puesto."/>
    <s v="U. Recursos Humanos"/>
  </r>
  <r>
    <x v="1"/>
    <x v="28"/>
    <s v="Aporte Patronal al Régimen obligatorio de pensiones complementarias"/>
    <m/>
    <n v="0"/>
    <m/>
    <n v="0"/>
    <x v="0"/>
    <s v="R. Caribe-Norte"/>
    <s v="Contenido presupuestario para reasignación de puesto."/>
    <s v="U. Recursos Humanos"/>
  </r>
  <r>
    <x v="1"/>
    <x v="29"/>
    <s v="Aporte Patronal al Fondo de Capitalización Laboral"/>
    <m/>
    <n v="0"/>
    <m/>
    <n v="0"/>
    <x v="0"/>
    <s v="R. Caribe-Norte"/>
    <s v="Contenido presupuestario para reasignación de puesto."/>
    <s v="U. Recursos Humanos"/>
  </r>
  <r>
    <x v="1"/>
    <x v="30"/>
    <s v="Contribución patronal a fondos administrados por entes privados"/>
    <m/>
    <n v="0"/>
    <m/>
    <n v="0"/>
    <x v="0"/>
    <s v="R. Caribe-Norte"/>
    <s v="Contenido presupuestario para reasignación de puesto."/>
    <s v="U. Recursos Humanos"/>
  </r>
  <r>
    <x v="1"/>
    <x v="20"/>
    <s v="Sueldos para cargos fijos"/>
    <m/>
    <n v="0"/>
    <m/>
    <n v="0"/>
    <x v="0"/>
    <s v="R. Cañas"/>
    <s v="Contenido presupuestario para reasignación de puesto."/>
    <s v="U. Recursos Humanos"/>
  </r>
  <r>
    <x v="1"/>
    <x v="21"/>
    <s v="Retribución por años servidos"/>
    <m/>
    <n v="0"/>
    <m/>
    <n v="0"/>
    <x v="0"/>
    <s v="R. Cañas"/>
    <s v="Contenido presupuestario para reasignación de puesto."/>
    <s v="U. Recursos Humanos"/>
  </r>
  <r>
    <x v="1"/>
    <x v="22"/>
    <s v="Restricción al ejercicio liberal de la profesión "/>
    <m/>
    <n v="0"/>
    <m/>
    <n v="0"/>
    <x v="0"/>
    <s v="R. Cañas"/>
    <s v="Contenido presupuestario para reasignación de puesto."/>
    <s v="U. Recursos Humanos"/>
  </r>
  <r>
    <x v="1"/>
    <x v="23"/>
    <s v="Décimotercer mes "/>
    <m/>
    <n v="0"/>
    <m/>
    <n v="0"/>
    <x v="0"/>
    <s v="R. Cañas"/>
    <s v="Contenido presupuestario para reasignación de puesto."/>
    <s v="U. Recursos Humanos"/>
  </r>
  <r>
    <x v="1"/>
    <x v="24"/>
    <s v="Salario Escolar"/>
    <m/>
    <n v="0"/>
    <m/>
    <n v="0"/>
    <x v="0"/>
    <s v="R. Cañas"/>
    <s v="Contenido presupuestario para reasignación de puesto."/>
    <s v="U. Recursos Humanos"/>
  </r>
  <r>
    <x v="1"/>
    <x v="25"/>
    <s v="Contribución patronal al Seguro de Salud de la Caja Costarricense del Seguro Social"/>
    <m/>
    <n v="0"/>
    <m/>
    <n v="0"/>
    <x v="0"/>
    <s v="R. Cañas"/>
    <s v="Contenido presupuestario para reasignación de puesto."/>
    <s v="U. Recursos Humanos"/>
  </r>
  <r>
    <x v="1"/>
    <x v="26"/>
    <s v="Contribución patronal al Banco Popular y Desarrollo Comunal"/>
    <m/>
    <n v="0"/>
    <m/>
    <n v="0"/>
    <x v="0"/>
    <s v="R. Cañas"/>
    <s v="Contenido presupuestario para reasignación de puesto."/>
    <s v="U. Recursos Humanos"/>
  </r>
  <r>
    <x v="1"/>
    <x v="27"/>
    <s v="Contribución Patronal al Seguro de Pensiones de la Caja Costarricense del Seguro Social"/>
    <m/>
    <n v="0"/>
    <m/>
    <n v="0"/>
    <x v="0"/>
    <s v="R. Cañas"/>
    <s v="Contenido presupuestario para reasignación de puesto."/>
    <s v="U. Recursos Humanos"/>
  </r>
  <r>
    <x v="1"/>
    <x v="28"/>
    <s v="Aporte Patronal al Régimen obligatorio de pensiones complementarias"/>
    <m/>
    <n v="0"/>
    <m/>
    <n v="0"/>
    <x v="0"/>
    <s v="R. Cañas"/>
    <s v="Contenido presupuestario para reasignación de puesto."/>
    <s v="U. Recursos Humanos"/>
  </r>
  <r>
    <x v="1"/>
    <x v="29"/>
    <s v="Aporte Patronal al Fondo de Capitalización Laboral"/>
    <m/>
    <n v="0"/>
    <m/>
    <n v="0"/>
    <x v="0"/>
    <s v="R. Cañas"/>
    <s v="Contenido presupuestario para reasignación de puesto."/>
    <s v="U. Recursos Humanos"/>
  </r>
  <r>
    <x v="1"/>
    <x v="30"/>
    <s v="Contribución patronal a fondos administrados por entes privados"/>
    <m/>
    <n v="0"/>
    <m/>
    <n v="0"/>
    <x v="0"/>
    <s v="R. Cañas"/>
    <s v="Contenido presupuestario para reasignación de puesto."/>
    <s v="U. Recursos Humanos"/>
  </r>
  <r>
    <x v="2"/>
    <x v="31"/>
    <s v="Servicios de ciencias económicas y sociales"/>
    <s v="DG-REDD-A1-I1-Ac9"/>
    <n v="106718680"/>
    <m/>
    <n v="106718680"/>
    <x v="2"/>
    <s v="D. General"/>
    <s v="Contenido presupuestario para el pago de consultorías pendientes."/>
    <s v="REDD+"/>
  </r>
  <r>
    <x v="2"/>
    <x v="10"/>
    <s v="Servicios de Ingeniería "/>
    <s v="DG-REDD-A1-I2-Ac7"/>
    <m/>
    <n v="106718680"/>
    <n v="-106718680"/>
    <x v="2"/>
    <s v="D. General"/>
    <s v="Disminución en las contrataciones programadas en servicios de ingeniería."/>
    <s v="REDD+"/>
  </r>
  <r>
    <x v="0"/>
    <x v="20"/>
    <s v="Sueldos para cargos fijos"/>
    <m/>
    <m/>
    <n v="1100000"/>
    <n v="-1100000"/>
    <x v="1"/>
    <s v="D. General"/>
    <s v="Compra de 50 capas"/>
    <s v="D. Fomento Forestal"/>
  </r>
  <r>
    <x v="0"/>
    <x v="32"/>
    <s v="Transferencias corrientes a organismos internacionales"/>
    <s v="DG-A2-I2-Ac1"/>
    <m/>
    <n v="3000000"/>
    <n v="-3000000"/>
    <x v="1"/>
    <s v="D. General"/>
    <s v="Compra de 50 capas"/>
    <s v="D. Fomento Forestal"/>
  </r>
  <r>
    <x v="0"/>
    <x v="33"/>
    <s v="Textiles y vestuario "/>
    <s v="DG-A2-I1-Ac2"/>
    <n v="100000"/>
    <m/>
    <n v="100000"/>
    <x v="1"/>
    <s v="D. General"/>
    <s v="Compra de 50 capas"/>
    <s v="D. Fomento Forestal"/>
  </r>
  <r>
    <x v="0"/>
    <x v="34"/>
    <s v="Alimentos y bebidas"/>
    <s v="DG-A2-I1-Ac2"/>
    <n v="2000000"/>
    <m/>
    <n v="2000000"/>
    <x v="1"/>
    <s v="D. General"/>
    <s v="Para la compra de 110 meriendas y 110 almuerzos"/>
    <s v="D. Fomento Forestal"/>
  </r>
  <r>
    <x v="0"/>
    <x v="35"/>
    <s v="Transporte dentro del país"/>
    <s v="DG-A2-I1-Ac2"/>
    <n v="2000000"/>
    <m/>
    <n v="2000000"/>
    <x v="1"/>
    <s v="D. General"/>
    <s v="Para pago de servicios de bus para las giras de campo"/>
    <s v="D. Fomento Forestal"/>
  </r>
  <r>
    <x v="1"/>
    <x v="36"/>
    <s v="Prestaciones Legales"/>
    <m/>
    <m/>
    <n v="500000"/>
    <n v="-500000"/>
    <x v="1"/>
    <s v="D. Administrativa-Financiera"/>
    <s v="Disminución de contenido presupuestario para financiar la modificación."/>
    <s v="Dpto. Financiero"/>
  </r>
  <r>
    <x v="1"/>
    <x v="37"/>
    <s v="Otras prestaciones"/>
    <m/>
    <n v="500000"/>
    <m/>
    <n v="500000"/>
    <x v="1"/>
    <s v="D. Administrativa-Financiera"/>
    <s v="Incremento para dar contenido a pago de incapacidades."/>
    <s v="Dpto. Financiero"/>
  </r>
  <r>
    <x v="1"/>
    <x v="37"/>
    <s v="Otras prestaciones"/>
    <m/>
    <n v="1595000"/>
    <m/>
    <n v="1595000"/>
    <x v="0"/>
    <s v="D. Servicios Ambientales"/>
    <s v="Incremento para dar contenido a pago de incapacidades."/>
    <s v="Dpto. Financiero-Contable"/>
  </r>
  <r>
    <x v="1"/>
    <x v="36"/>
    <s v="Prestaciones Legales"/>
    <m/>
    <m/>
    <n v="59239"/>
    <n v="-59239"/>
    <x v="0"/>
    <s v="R. San José Occidental"/>
    <s v="Disminución de contenido presupuestario para financiar la modificación."/>
    <s v="Dpto. Financiero-Contable"/>
  </r>
  <r>
    <x v="1"/>
    <x v="20"/>
    <s v="Sueldos para cargos fijos"/>
    <m/>
    <n v="59239"/>
    <m/>
    <n v="59239"/>
    <x v="0"/>
    <s v="R. San José Occidental"/>
    <s v="Incremento para dar contenido a pago de planilla"/>
    <s v="Dpto. Financiero-Contable"/>
  </r>
  <r>
    <x v="1"/>
    <x v="36"/>
    <s v="Prestaciones Legales"/>
    <m/>
    <m/>
    <n v="64675"/>
    <n v="-64675"/>
    <x v="0"/>
    <s v="R. San José Oriental"/>
    <s v="Disminución de contenido presupuestario para financiar la modificación."/>
    <s v="Dpto. Financiero-Contable"/>
  </r>
  <r>
    <x v="1"/>
    <x v="20"/>
    <s v="Sueldos para cargos fijos"/>
    <m/>
    <n v="64675"/>
    <m/>
    <n v="64675"/>
    <x v="0"/>
    <s v="R. San José Oriental"/>
    <s v="Incremento para dar contenido a pago de planilla"/>
    <s v="Dpto. Financiero-Contable"/>
  </r>
  <r>
    <x v="1"/>
    <x v="36"/>
    <s v="Prestaciones Legales"/>
    <m/>
    <m/>
    <n v="185685"/>
    <n v="-185685"/>
    <x v="0"/>
    <s v="R. Caribe-Norte"/>
    <s v="Disminución de contenido presupuestario para financiar la reasignación"/>
    <s v="Dpto. Financiero-Contable"/>
  </r>
  <r>
    <x v="1"/>
    <x v="37"/>
    <s v="Otras prestaciones"/>
    <m/>
    <m/>
    <n v="156110"/>
    <n v="-156110"/>
    <x v="0"/>
    <s v="R. Caribe-Norte"/>
    <s v="Disminución de contenido presupuestario para financiar la reasignación"/>
    <s v="Dpto. Financiero-Contable"/>
  </r>
  <r>
    <x v="1"/>
    <x v="36"/>
    <s v="Prestaciones Legales"/>
    <m/>
    <m/>
    <n v="104504"/>
    <n v="-104504"/>
    <x v="0"/>
    <s v="R. Cañas"/>
    <s v="Disminución de contenido presupuestario para financiar la modificación."/>
    <s v="Dpto. Financiero-Contable"/>
  </r>
  <r>
    <x v="1"/>
    <x v="37"/>
    <s v="Otras prestaciones"/>
    <m/>
    <n v="104504"/>
    <m/>
    <n v="104504"/>
    <x v="0"/>
    <s v="R. Cañas"/>
    <s v="Incremento para dar contenido a pago de incapacidades."/>
    <s v="Dpto. Financiero-Contable"/>
  </r>
  <r>
    <x v="0"/>
    <x v="20"/>
    <s v="Sueldos para cargos fijos"/>
    <m/>
    <m/>
    <n v="228000"/>
    <n v="-228000"/>
    <x v="1"/>
    <s v="D. Administrativa-Financiera"/>
    <s v="Disminución de contenido presupuestario para financiar la modificación."/>
    <s v="Dpto. Financiero"/>
  </r>
  <r>
    <x v="0"/>
    <x v="38"/>
    <s v="Contribución patronal al Instituto Nacional de Aprendizaje"/>
    <m/>
    <n v="315000"/>
    <m/>
    <n v="315000"/>
    <x v="1"/>
    <s v="D. Administrativa-Financiera"/>
    <s v="Incremento de contendido presupuestario para financiar la modificación"/>
    <s v="Dpto. Financiero"/>
  </r>
  <r>
    <x v="0"/>
    <x v="20"/>
    <s v="Sueldos para cargos fijos"/>
    <m/>
    <m/>
    <n v="185000"/>
    <n v="-185000"/>
    <x v="1"/>
    <s v="D. General"/>
    <s v="Disminución de contenido presupuestario para financiar la modificación."/>
    <s v="Dpto. Financiero"/>
  </r>
  <r>
    <x v="0"/>
    <x v="28"/>
    <s v="Aporte Patronal al Régimen obligatorio de pensiones complementarias"/>
    <m/>
    <n v="185000"/>
    <m/>
    <n v="185000"/>
    <x v="1"/>
    <s v="D. General"/>
    <s v="Incremento de contendido presupuestario para financiar la modificación"/>
    <s v="Dpto. Financiero"/>
  </r>
  <r>
    <x v="0"/>
    <x v="20"/>
    <s v="Sueldos para cargos fijos"/>
    <m/>
    <m/>
    <n v="14188000"/>
    <n v="-14188000"/>
    <x v="1"/>
    <s v="D. Asuntos Jurídicos"/>
    <s v="Disminución de contenido presupuestario para financiar la modificación."/>
    <s v="Dpto. Financiero"/>
  </r>
  <r>
    <x v="0"/>
    <x v="18"/>
    <s v="Sumas libres sin asignación presupuestaria"/>
    <m/>
    <n v="13499000"/>
    <m/>
    <n v="13499000"/>
    <x v="0"/>
    <s v="D. Servicios Ambientales"/>
    <s v="Financiar la modificación"/>
    <s v="Dpto. Financiero"/>
  </r>
  <r>
    <x v="0"/>
    <x v="18"/>
    <s v="Sumas libres sin asignación presupuestaria"/>
    <m/>
    <m/>
    <n v="13499000"/>
    <n v="-13499000"/>
    <x v="0"/>
    <s v="D. Servicios Ambientales"/>
    <s v="Financiar la modificación"/>
    <s v="Dpto. Financiero"/>
  </r>
  <r>
    <x v="0"/>
    <x v="20"/>
    <s v="Sueldos para cargos fijos"/>
    <m/>
    <n v="13155000"/>
    <m/>
    <n v="13155000"/>
    <x v="0"/>
    <s v="D. Servicios Ambientales"/>
    <s v="Incremento de contendido presupuestario para financiar la modificación"/>
    <s v="Dpto. Financiero"/>
  </r>
  <r>
    <x v="0"/>
    <x v="18"/>
    <s v="Sumas libres sin asignación presupuestaria"/>
    <m/>
    <n v="14188000"/>
    <n v="0"/>
    <n v="14188000"/>
    <x v="1"/>
    <s v="D. Asuntos Jurídicos"/>
    <s v="Disminución de contenido presupuestario para financiar la modificación."/>
    <s v="Dpto. Financiero"/>
  </r>
  <r>
    <x v="0"/>
    <x v="25"/>
    <s v="Contribución patronal al Seguro de Salud de la Caja Costarricense del Seguro Social"/>
    <m/>
    <n v="80000"/>
    <m/>
    <n v="80000"/>
    <x v="0"/>
    <s v="D. Servicios Ambientales"/>
    <s v="Incremento de contendido presupuestario para financiar la modificación"/>
    <s v="Dpto. Financiero"/>
  </r>
  <r>
    <x v="0"/>
    <x v="18"/>
    <s v="Sumas libres sin asignación presupuestaria"/>
    <m/>
    <m/>
    <n v="14188000"/>
    <n v="-14188000"/>
    <x v="1"/>
    <s v="D. Asuntos Jurídicos"/>
    <s v="Disminución de contenido presupuestario para financiar la modificación."/>
    <s v="Dpto. Financiero"/>
  </r>
  <r>
    <x v="0"/>
    <x v="39"/>
    <s v="Contribución patronal al Instituto Mixto de Ayuda Social"/>
    <m/>
    <n v="6000"/>
    <m/>
    <n v="6000"/>
    <x v="0"/>
    <s v="D. Servicios Ambientales"/>
    <s v="Incremento de contendido presupuestario para financiar la modificación"/>
    <s v="Dpto. Financiero"/>
  </r>
  <r>
    <x v="0"/>
    <x v="40"/>
    <s v="Contribución patronal al Fondo de Desarrollo Social y Asignaciones Familiares"/>
    <m/>
    <n v="45000"/>
    <m/>
    <n v="45000"/>
    <x v="0"/>
    <s v="D. Servicios Ambientales"/>
    <s v="Incremento de contendido presupuestario para financiar la modificación"/>
    <s v="Dpto. Financiero"/>
  </r>
  <r>
    <x v="0"/>
    <x v="27"/>
    <s v="Contribución Patronal al Seguro de Pensiones de la Caja Costarricense del Seguro Social"/>
    <m/>
    <n v="35000"/>
    <m/>
    <n v="35000"/>
    <x v="0"/>
    <s v="D. Servicios Ambientales"/>
    <s v="Incremento de contendido presupuestario para financiar la modificación"/>
    <s v="Dpto. Financiero"/>
  </r>
  <r>
    <x v="0"/>
    <x v="28"/>
    <s v="Aporte Patronal al Régimen obligatorio de pensiones complementarias"/>
    <m/>
    <n v="150000"/>
    <m/>
    <n v="150000"/>
    <x v="0"/>
    <s v="D. Servicios Ambientales"/>
    <s v="Incremento de contendido presupuestario para financiar la modificación"/>
    <s v="Dpto. Financiero"/>
  </r>
  <r>
    <x v="0"/>
    <x v="29"/>
    <s v="Aporte Patronal al Fondo de Capitalización Laboral"/>
    <m/>
    <n v="28000"/>
    <m/>
    <n v="28000"/>
    <x v="0"/>
    <s v="D. Servicios Ambientales"/>
    <s v="Incremento de contendido presupuestario para financiar la modificación"/>
    <s v="Dpto. Financiero"/>
  </r>
  <r>
    <x v="0"/>
    <x v="20"/>
    <s v="Sueldos para cargos fijos"/>
    <m/>
    <m/>
    <n v="27200"/>
    <n v="-27200"/>
    <x v="0"/>
    <s v="R. San José Occidental"/>
    <s v="Financiar la modificación"/>
    <s v="Dpto. Financiero-Contable"/>
  </r>
  <r>
    <x v="0"/>
    <x v="25"/>
    <s v="Contribución patronal al Seguro de Salud de la Caja Costarricense del Seguro Social"/>
    <m/>
    <n v="6000"/>
    <m/>
    <n v="6000"/>
    <x v="0"/>
    <s v="R. San José Occidental"/>
    <s v="Incremento de contendido presupuestario para financiar la modificación"/>
    <s v="Dpto. Financiero-Contable"/>
  </r>
  <r>
    <x v="0"/>
    <x v="39"/>
    <s v="Contribución patronal al Instituto Mixto de Ayuda Social"/>
    <m/>
    <n v="1000"/>
    <m/>
    <n v="1000"/>
    <x v="0"/>
    <s v="R. San José Occidental"/>
    <s v="Incremento de contendido presupuestario para financiar la modificación"/>
    <s v="Dpto. Financiero-Contable"/>
  </r>
  <r>
    <x v="0"/>
    <x v="40"/>
    <s v="Contribución patronal al Fondo de Desarrollo Social y Asignaciones Familiares"/>
    <m/>
    <n v="4000"/>
    <m/>
    <n v="4000"/>
    <x v="0"/>
    <s v="R. San José Occidental"/>
    <s v="Incremento de contendido presupuestario para financiar la modificación"/>
    <s v="Dpto. Financiero-Contable"/>
  </r>
  <r>
    <x v="0"/>
    <x v="27"/>
    <s v="Contribución Patronal al Seguro de Pensiones de la Caja Costarricense del Seguro Social"/>
    <m/>
    <n v="1000"/>
    <m/>
    <n v="1000"/>
    <x v="0"/>
    <s v="R. San José Occidental"/>
    <s v="Incremento de contendido presupuestario para financiar la modificación"/>
    <s v="Dpto. Financiero-Contable"/>
  </r>
  <r>
    <x v="0"/>
    <x v="28"/>
    <s v="Aporte Patronal al Régimen obligatorio de pensiones complementarias"/>
    <m/>
    <n v="14000"/>
    <m/>
    <n v="14000"/>
    <x v="0"/>
    <s v="R. San José Occidental"/>
    <s v="Incremento de contendido presupuestario para financiar la modificación"/>
    <s v="Dpto. Financiero-Contable"/>
  </r>
  <r>
    <x v="0"/>
    <x v="29"/>
    <s v="Aporte Patronal al Fondo de Capitalización Laboral"/>
    <m/>
    <n v="1200"/>
    <m/>
    <n v="1200"/>
    <x v="0"/>
    <s v="R. San José Occidental"/>
    <s v="Incremento de contendido presupuestario para financiar la modificación"/>
    <s v="Dpto. Financiero-Contable"/>
  </r>
  <r>
    <x v="0"/>
    <x v="20"/>
    <s v="Sueldos para cargos fijos"/>
    <m/>
    <m/>
    <n v="8000"/>
    <n v="-8000"/>
    <x v="0"/>
    <s v="R. Nicoya"/>
    <s v="Incremento de contendido presupuestario para financiar la modificación"/>
    <s v="Dpto. Financiero-Contable"/>
  </r>
  <r>
    <x v="0"/>
    <x v="28"/>
    <s v="Aporte Patronal al Régimen obligatorio de pensiones complementarias"/>
    <m/>
    <n v="8000"/>
    <m/>
    <n v="8000"/>
    <x v="0"/>
    <s v="R. Nicoya"/>
    <s v="Incremento de contendido presupuestario para financiar la modificación"/>
    <s v="Dpto. Financiero-Contable"/>
  </r>
  <r>
    <x v="0"/>
    <x v="20"/>
    <s v="Sueldos para cargos fijos"/>
    <m/>
    <n v="650000"/>
    <m/>
    <n v="650000"/>
    <x v="0"/>
    <s v="R. Palmar Norte"/>
    <s v="Incremento de contendido presupuestario para financiar la modificación"/>
    <s v="Dpto. Financiero-Contable"/>
  </r>
  <r>
    <x v="0"/>
    <x v="25"/>
    <s v="Contribución patronal al Seguro de Salud de la Caja Costarricense del Seguro Social"/>
    <m/>
    <n v="4000"/>
    <m/>
    <n v="4000"/>
    <x v="0"/>
    <s v="R. Palmar Norte"/>
    <s v="Incremento de contendido presupuestario para financiar la modificación"/>
    <s v="Dpto. Financiero-Contable"/>
  </r>
  <r>
    <x v="0"/>
    <x v="39"/>
    <s v="Contribución patronal al Instituto Mixto de Ayuda Social"/>
    <m/>
    <n v="500"/>
    <m/>
    <n v="500"/>
    <x v="0"/>
    <s v="R. Palmar Norte"/>
    <s v="Incremento de contendido presupuestario para financiar la modificación"/>
    <s v="Dpto. Financiero-Contable"/>
  </r>
  <r>
    <x v="0"/>
    <x v="40"/>
    <s v="Contribución patronal al Fondo de Desarrollo Social y Asignaciones Familiares"/>
    <m/>
    <n v="2500"/>
    <m/>
    <n v="2500"/>
    <x v="0"/>
    <s v="R. Palmar Norte"/>
    <s v="Incremento de contendido presupuestario para financiar la modificación"/>
    <s v="Dpto. Financiero-Contable"/>
  </r>
  <r>
    <x v="0"/>
    <x v="27"/>
    <s v="Contribución Patronal al Seguro de Pensiones de la Caja Costarricense del Seguro Social"/>
    <m/>
    <n v="500"/>
    <m/>
    <n v="500"/>
    <x v="0"/>
    <s v="R. Palmar Norte"/>
    <s v="Incremento de contendido presupuestario para financiar la modificación"/>
    <s v="Dpto. Financiero-Contable"/>
  </r>
  <r>
    <x v="0"/>
    <x v="28"/>
    <s v="Aporte Patronal al Régimen obligatorio de pensiones complementarias"/>
    <m/>
    <n v="30000"/>
    <m/>
    <n v="30000"/>
    <x v="0"/>
    <s v="R. Palmar Norte"/>
    <s v="Incremento de contendido presupuestario para financiar la modificación"/>
    <s v="Dpto. Financiero-Contable"/>
  </r>
  <r>
    <x v="0"/>
    <x v="18"/>
    <s v="Sumas libres sin asignación presupuestaria"/>
    <m/>
    <n v="689000"/>
    <m/>
    <n v="689000"/>
    <x v="0"/>
    <s v="R. Palmar Norte"/>
    <s v="Incremento de contendido presupuestario para financiar la modificación"/>
    <s v="Dpto. Financiero-Contable"/>
  </r>
  <r>
    <x v="0"/>
    <x v="18"/>
    <s v="Sumas libres sin asignación presupuestaria"/>
    <m/>
    <m/>
    <n v="689000"/>
    <n v="-689000"/>
    <x v="0"/>
    <s v="R. Palmar Norte"/>
    <s v="Incremento de contendido presupuestario para financiar la modificación"/>
    <s v="Dpto. Financiero-Contable"/>
  </r>
  <r>
    <x v="0"/>
    <x v="29"/>
    <s v="Aporte Patronal al Fondo de Capitalización Laboral"/>
    <m/>
    <n v="1500"/>
    <m/>
    <n v="1500"/>
    <x v="0"/>
    <s v="R. Palmar Norte"/>
    <s v="Incremento de contendido presupuestario para financiar la modificación"/>
    <s v="Dpto. Financiero-Contable"/>
  </r>
  <r>
    <x v="1"/>
    <x v="18"/>
    <s v="Sumas libres sin asignación presupuestaria"/>
    <m/>
    <n v="455000"/>
    <m/>
    <n v="455000"/>
    <x v="0"/>
    <s v="R. Limón"/>
    <s v="Contenido presupuestario para financiar la modificación."/>
    <s v="Dpto. Financiero-Contable"/>
  </r>
  <r>
    <x v="1"/>
    <x v="18"/>
    <s v="Sumas libres sin asignación presupuestaria"/>
    <m/>
    <m/>
    <n v="455000"/>
    <n v="-455000"/>
    <x v="0"/>
    <s v="R. Limón"/>
    <s v="Contenido presupuestario para financiar la modificación."/>
    <s v="Dpto. Financiero-Contable"/>
  </r>
  <r>
    <x v="1"/>
    <x v="22"/>
    <s v="Restricción al ejercicio liberal de la profesión "/>
    <m/>
    <n v="455000"/>
    <m/>
    <n v="455000"/>
    <x v="0"/>
    <s v="R. Limón"/>
    <s v="Contenido presupuestario para complementar pago de remuneraciones"/>
    <s v="Dpto. Financiero-Contable"/>
  </r>
  <r>
    <x v="3"/>
    <x v="41"/>
    <m/>
    <s v="TOTAL"/>
    <n v="170375215"/>
    <n v="170375215"/>
    <n v="0"/>
    <x v="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useAutoFormatting="1" itemPrintTitles="1" createdVersion="4" indent="0" outline="1" outlineData="1" multipleFieldFilters="0">
  <location ref="A3:G36" firstHeaderRow="1" firstDataRow="3" firstDataCol="1"/>
  <pivotFields count="11">
    <pivotField axis="axisCol" multipleItemSelectionAllowed="1" showAll="0">
      <items count="5">
        <item x="0"/>
        <item x="2"/>
        <item h="1" x="1"/>
        <item h="1" x="3"/>
        <item t="default"/>
      </items>
    </pivotField>
    <pivotField axis="axisRow" showAll="0">
      <items count="43">
        <item x="20"/>
        <item x="21"/>
        <item x="22"/>
        <item x="23"/>
        <item x="24"/>
        <item x="25"/>
        <item x="39"/>
        <item x="38"/>
        <item x="40"/>
        <item x="26"/>
        <item x="27"/>
        <item x="28"/>
        <item x="29"/>
        <item x="30"/>
        <item x="1"/>
        <item x="2"/>
        <item x="3"/>
        <item x="9"/>
        <item x="10"/>
        <item x="31"/>
        <item x="0"/>
        <item x="11"/>
        <item x="35"/>
        <item x="19"/>
        <item x="4"/>
        <item x="12"/>
        <item x="5"/>
        <item x="34"/>
        <item x="15"/>
        <item x="13"/>
        <item x="33"/>
        <item x="14"/>
        <item x="6"/>
        <item x="7"/>
        <item x="17"/>
        <item x="16"/>
        <item x="8"/>
        <item x="36"/>
        <item x="37"/>
        <item x="32"/>
        <item x="18"/>
        <item x="41"/>
        <item t="default"/>
      </items>
    </pivotField>
    <pivotField showAll="0"/>
    <pivotField showAll="0"/>
    <pivotField showAll="0"/>
    <pivotField showAll="0"/>
    <pivotField dataField="1" numFmtId="3" showAll="0"/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</pivotFields>
  <rowFields count="1">
    <field x="1"/>
  </rowFields>
  <rowItems count="31">
    <i>
      <x/>
    </i>
    <i>
      <x v="5"/>
    </i>
    <i>
      <x v="6"/>
    </i>
    <i>
      <x v="7"/>
    </i>
    <i>
      <x v="8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6"/>
    </i>
    <i>
      <x v="39"/>
    </i>
    <i>
      <x v="40"/>
    </i>
    <i t="grand">
      <x/>
    </i>
  </rowItems>
  <colFields count="2">
    <field x="0"/>
    <field x="7"/>
  </colFields>
  <colItems count="6">
    <i>
      <x/>
      <x/>
    </i>
    <i r="1">
      <x v="1"/>
    </i>
    <i t="default">
      <x/>
    </i>
    <i>
      <x v="1"/>
      <x v="2"/>
    </i>
    <i t="default">
      <x v="1"/>
    </i>
    <i t="grand">
      <x/>
    </i>
  </colItems>
  <dataFields count="1">
    <dataField name="Sum of Monto Aumentado o Disminuido" fld="6" baseField="1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31"/>
  <sheetViews>
    <sheetView showGridLines="0" zoomScale="60" zoomScaleNormal="60" workbookViewId="0">
      <selection sqref="A1:I59"/>
    </sheetView>
  </sheetViews>
  <sheetFormatPr defaultColWidth="9.140625" defaultRowHeight="18" x14ac:dyDescent="0.25"/>
  <cols>
    <col min="1" max="1" width="18" customWidth="1"/>
    <col min="2" max="2" width="130.42578125" customWidth="1"/>
    <col min="3" max="3" width="20.7109375" bestFit="1" customWidth="1"/>
    <col min="4" max="4" width="26.7109375" bestFit="1" customWidth="1"/>
    <col min="5" max="5" width="21.7109375" bestFit="1" customWidth="1"/>
    <col min="6" max="6" width="21" bestFit="1" customWidth="1"/>
    <col min="7" max="7" width="20.42578125" customWidth="1"/>
    <col min="8" max="8" width="22.28515625" customWidth="1"/>
    <col min="9" max="9" width="25" customWidth="1"/>
    <col min="10" max="10" width="10.140625" customWidth="1"/>
    <col min="11" max="11" width="19.28515625" style="15" bestFit="1" customWidth="1"/>
    <col min="12" max="13" width="17.42578125" style="65" bestFit="1" customWidth="1"/>
    <col min="14" max="28" width="9.140625" style="13" customWidth="1"/>
    <col min="29" max="77" width="9.140625" style="12"/>
  </cols>
  <sheetData>
    <row r="1" spans="1:77" ht="30" x14ac:dyDescent="0.4">
      <c r="A1" s="163" t="s">
        <v>76</v>
      </c>
      <c r="B1" s="163"/>
      <c r="C1" s="163"/>
      <c r="D1" s="163"/>
      <c r="E1" s="163"/>
      <c r="F1" s="163"/>
      <c r="G1" s="163"/>
      <c r="H1" s="163"/>
      <c r="I1" s="163"/>
      <c r="J1" s="12"/>
      <c r="K1" s="13"/>
      <c r="L1" s="14"/>
      <c r="M1" s="14"/>
    </row>
    <row r="2" spans="1:77" ht="30" x14ac:dyDescent="0.4">
      <c r="A2" s="163" t="s">
        <v>226</v>
      </c>
      <c r="B2" s="163"/>
      <c r="C2" s="163"/>
      <c r="D2" s="163"/>
      <c r="E2" s="163"/>
      <c r="F2" s="163"/>
      <c r="G2" s="163"/>
      <c r="H2" s="163"/>
      <c r="I2" s="163"/>
      <c r="J2" s="12"/>
      <c r="K2" s="13"/>
      <c r="L2" s="14"/>
      <c r="M2" s="14"/>
    </row>
    <row r="3" spans="1:77" ht="30" x14ac:dyDescent="0.4">
      <c r="A3" s="16"/>
      <c r="B3" s="17"/>
      <c r="C3" s="17"/>
      <c r="D3" s="17"/>
      <c r="E3" s="17"/>
      <c r="F3" s="17"/>
      <c r="G3" s="17"/>
      <c r="H3" s="17"/>
      <c r="I3" s="17"/>
      <c r="J3" s="12"/>
      <c r="K3" s="13"/>
      <c r="L3" s="14"/>
      <c r="M3" s="14"/>
    </row>
    <row r="4" spans="1:77" ht="31.5" x14ac:dyDescent="0.5">
      <c r="A4" s="18" t="s">
        <v>50</v>
      </c>
      <c r="B4" s="16"/>
      <c r="C4" s="18"/>
      <c r="D4" s="18"/>
      <c r="E4" s="18"/>
      <c r="F4" s="18"/>
      <c r="G4" s="18"/>
      <c r="H4" s="18"/>
      <c r="I4" s="19"/>
      <c r="J4" s="20"/>
      <c r="K4" s="21"/>
      <c r="L4" s="22"/>
      <c r="M4" s="14"/>
    </row>
    <row r="5" spans="1:77" ht="30.75" x14ac:dyDescent="0.45">
      <c r="A5" s="18" t="s">
        <v>51</v>
      </c>
      <c r="B5" s="16"/>
      <c r="C5" s="16"/>
      <c r="D5" s="16"/>
      <c r="E5" s="16"/>
      <c r="F5" s="16"/>
      <c r="G5" s="16"/>
      <c r="H5" s="16"/>
      <c r="I5" s="16"/>
      <c r="J5" s="23"/>
      <c r="K5" s="13"/>
      <c r="L5" s="14"/>
      <c r="M5" s="14"/>
    </row>
    <row r="6" spans="1:77" s="28" customFormat="1" ht="30.75" x14ac:dyDescent="0.45">
      <c r="A6" s="18" t="s">
        <v>228</v>
      </c>
      <c r="B6" s="18"/>
      <c r="C6" s="18"/>
      <c r="D6" s="18"/>
      <c r="E6" s="18"/>
      <c r="F6" s="18"/>
      <c r="G6" s="18"/>
      <c r="H6" s="18"/>
      <c r="I6" s="18"/>
      <c r="J6" s="24"/>
      <c r="K6" s="25"/>
      <c r="L6" s="26"/>
      <c r="M6" s="26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spans="1:77" ht="18.75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4"/>
    </row>
    <row r="8" spans="1:77" ht="21" thickBot="1" x14ac:dyDescent="0.35">
      <c r="A8" s="168" t="s">
        <v>53</v>
      </c>
      <c r="B8" s="169"/>
      <c r="C8" s="174" t="s">
        <v>54</v>
      </c>
      <c r="D8" s="175"/>
      <c r="E8" s="175"/>
      <c r="F8" s="176"/>
      <c r="G8" s="164" t="s">
        <v>52</v>
      </c>
      <c r="H8" s="164"/>
      <c r="I8" s="165"/>
      <c r="J8" s="29"/>
      <c r="K8" s="13"/>
      <c r="L8" s="14"/>
      <c r="M8" s="14"/>
    </row>
    <row r="9" spans="1:77" ht="24" customHeight="1" thickBot="1" x14ac:dyDescent="0.3">
      <c r="A9" s="170"/>
      <c r="B9" s="171"/>
      <c r="C9" s="177"/>
      <c r="D9" s="178"/>
      <c r="E9" s="178"/>
      <c r="F9" s="179"/>
      <c r="G9" s="166" t="s">
        <v>55</v>
      </c>
      <c r="H9" s="166" t="s">
        <v>56</v>
      </c>
      <c r="I9" s="166" t="s">
        <v>57</v>
      </c>
      <c r="J9" s="29"/>
      <c r="K9" s="13"/>
      <c r="L9" s="14"/>
      <c r="M9" s="14"/>
    </row>
    <row r="10" spans="1:77" ht="26.25" customHeight="1" thickBot="1" x14ac:dyDescent="0.3">
      <c r="A10" s="172"/>
      <c r="B10" s="173"/>
      <c r="C10" s="155" t="s">
        <v>58</v>
      </c>
      <c r="D10" s="156" t="s">
        <v>59</v>
      </c>
      <c r="E10" s="157" t="s">
        <v>60</v>
      </c>
      <c r="F10" s="156" t="s">
        <v>61</v>
      </c>
      <c r="G10" s="167"/>
      <c r="H10" s="167"/>
      <c r="I10" s="167"/>
      <c r="J10" s="29"/>
      <c r="K10" s="13"/>
      <c r="L10" s="14"/>
      <c r="M10" s="14"/>
    </row>
    <row r="11" spans="1:77" ht="21" customHeight="1" x14ac:dyDescent="0.3">
      <c r="A11" s="34">
        <v>0</v>
      </c>
      <c r="B11" s="57" t="s">
        <v>127</v>
      </c>
      <c r="C11" s="44"/>
      <c r="D11" s="44"/>
      <c r="E11" s="44"/>
      <c r="F11" s="44"/>
      <c r="G11" s="46"/>
      <c r="H11" s="47"/>
      <c r="I11" s="47"/>
      <c r="J11" s="29"/>
      <c r="K11" s="13"/>
      <c r="L11" s="14"/>
      <c r="M11" s="14"/>
    </row>
    <row r="12" spans="1:77" ht="21" customHeight="1" x14ac:dyDescent="0.3">
      <c r="A12" s="50" t="s">
        <v>96</v>
      </c>
      <c r="B12" s="42" t="s">
        <v>125</v>
      </c>
      <c r="C12" s="44">
        <v>267724627</v>
      </c>
      <c r="D12" s="44">
        <v>0</v>
      </c>
      <c r="E12" s="44">
        <v>136448443</v>
      </c>
      <c r="F12" s="44">
        <f>+C12-D12-E12</f>
        <v>131276184</v>
      </c>
      <c r="G12" s="46"/>
      <c r="H12" s="47">
        <v>-1931200</v>
      </c>
      <c r="I12" s="47">
        <f>+F12+G12+H12</f>
        <v>129344984</v>
      </c>
      <c r="J12" s="29"/>
      <c r="K12" s="13"/>
      <c r="L12" s="14"/>
      <c r="M12" s="14"/>
    </row>
    <row r="13" spans="1:77" ht="21" customHeight="1" x14ac:dyDescent="0.3">
      <c r="A13" s="50" t="s">
        <v>100</v>
      </c>
      <c r="B13" s="42" t="s">
        <v>101</v>
      </c>
      <c r="C13" s="44">
        <v>25942255</v>
      </c>
      <c r="D13" s="44">
        <v>0</v>
      </c>
      <c r="E13" s="44">
        <v>12664654</v>
      </c>
      <c r="F13" s="44">
        <f t="shared" ref="F13:F19" si="0">+C13-D13-E13</f>
        <v>13277601</v>
      </c>
      <c r="G13" s="46">
        <v>90000</v>
      </c>
      <c r="H13" s="47"/>
      <c r="I13" s="47">
        <f t="shared" ref="I13:I19" si="1">+F13+G13+H13</f>
        <v>13367601</v>
      </c>
      <c r="J13" s="29"/>
      <c r="K13" s="13"/>
      <c r="L13" s="14"/>
      <c r="M13" s="14"/>
    </row>
    <row r="14" spans="1:77" ht="21" customHeight="1" x14ac:dyDescent="0.3">
      <c r="A14" s="50" t="s">
        <v>112</v>
      </c>
      <c r="B14" s="42" t="s">
        <v>113</v>
      </c>
      <c r="C14" s="44">
        <v>1402282</v>
      </c>
      <c r="D14" s="44">
        <v>0</v>
      </c>
      <c r="E14" s="44">
        <v>684576</v>
      </c>
      <c r="F14" s="44">
        <f t="shared" si="0"/>
        <v>717706</v>
      </c>
      <c r="G14" s="46">
        <v>7500</v>
      </c>
      <c r="H14" s="47"/>
      <c r="I14" s="47">
        <f t="shared" si="1"/>
        <v>725206</v>
      </c>
      <c r="J14" s="29"/>
      <c r="K14" s="13"/>
      <c r="L14" s="14"/>
      <c r="M14" s="14"/>
    </row>
    <row r="15" spans="1:77" ht="21" customHeight="1" x14ac:dyDescent="0.3">
      <c r="A15" s="50" t="s">
        <v>109</v>
      </c>
      <c r="B15" s="42" t="s">
        <v>114</v>
      </c>
      <c r="C15" s="44">
        <v>4228581</v>
      </c>
      <c r="D15" s="44">
        <v>0</v>
      </c>
      <c r="E15" s="44">
        <v>2207469</v>
      </c>
      <c r="F15" s="44">
        <f t="shared" si="0"/>
        <v>2021112</v>
      </c>
      <c r="G15" s="46">
        <v>315000</v>
      </c>
      <c r="H15" s="47"/>
      <c r="I15" s="47">
        <f t="shared" si="1"/>
        <v>2336112</v>
      </c>
      <c r="J15" s="29"/>
      <c r="K15" s="13"/>
      <c r="L15" s="14"/>
      <c r="M15" s="14"/>
    </row>
    <row r="16" spans="1:77" ht="21" customHeight="1" x14ac:dyDescent="0.3">
      <c r="A16" s="50" t="s">
        <v>115</v>
      </c>
      <c r="B16" s="42" t="s">
        <v>116</v>
      </c>
      <c r="C16" s="44">
        <v>14022840</v>
      </c>
      <c r="D16" s="44">
        <v>0</v>
      </c>
      <c r="E16" s="44">
        <v>6845759</v>
      </c>
      <c r="F16" s="44">
        <f t="shared" si="0"/>
        <v>7177081</v>
      </c>
      <c r="G16" s="46">
        <v>51500</v>
      </c>
      <c r="H16" s="47"/>
      <c r="I16" s="47">
        <f t="shared" si="1"/>
        <v>7228581</v>
      </c>
      <c r="J16" s="29"/>
      <c r="K16" s="13"/>
      <c r="L16" s="14"/>
      <c r="M16" s="14"/>
    </row>
    <row r="17" spans="1:77" ht="21" customHeight="1" x14ac:dyDescent="0.3">
      <c r="A17" s="50" t="s">
        <v>102</v>
      </c>
      <c r="B17" s="42" t="s">
        <v>118</v>
      </c>
      <c r="C17" s="44">
        <v>14250686</v>
      </c>
      <c r="D17" s="44">
        <v>0</v>
      </c>
      <c r="E17" s="44">
        <v>6927672</v>
      </c>
      <c r="F17" s="44">
        <f t="shared" si="0"/>
        <v>7323014</v>
      </c>
      <c r="G17" s="46">
        <v>36500</v>
      </c>
      <c r="H17" s="47"/>
      <c r="I17" s="47">
        <f t="shared" si="1"/>
        <v>7359514</v>
      </c>
      <c r="J17" s="29"/>
      <c r="K17" s="13"/>
      <c r="L17" s="14"/>
      <c r="M17" s="14"/>
    </row>
    <row r="18" spans="1:77" ht="21" customHeight="1" x14ac:dyDescent="0.3">
      <c r="A18" s="50" t="s">
        <v>103</v>
      </c>
      <c r="B18" s="42" t="s">
        <v>119</v>
      </c>
      <c r="C18" s="44">
        <v>4163692</v>
      </c>
      <c r="D18" s="44">
        <v>0</v>
      </c>
      <c r="E18" s="44">
        <v>2396017</v>
      </c>
      <c r="F18" s="44">
        <f t="shared" si="0"/>
        <v>1767675</v>
      </c>
      <c r="G18" s="46">
        <v>387000</v>
      </c>
      <c r="H18" s="47"/>
      <c r="I18" s="47">
        <f t="shared" si="1"/>
        <v>2154675</v>
      </c>
      <c r="J18" s="29"/>
      <c r="K18" s="13"/>
      <c r="L18" s="14"/>
      <c r="M18" s="14"/>
    </row>
    <row r="19" spans="1:77" ht="21" customHeight="1" thickBot="1" x14ac:dyDescent="0.35">
      <c r="A19" s="50" t="s">
        <v>104</v>
      </c>
      <c r="B19" s="42" t="s">
        <v>120</v>
      </c>
      <c r="C19" s="44">
        <v>8413703</v>
      </c>
      <c r="D19" s="44">
        <v>0</v>
      </c>
      <c r="E19" s="44">
        <v>4106078</v>
      </c>
      <c r="F19" s="44">
        <f t="shared" si="0"/>
        <v>4307625</v>
      </c>
      <c r="G19" s="46">
        <v>30700</v>
      </c>
      <c r="H19" s="47"/>
      <c r="I19" s="47">
        <f t="shared" si="1"/>
        <v>4338325</v>
      </c>
      <c r="J19" s="29"/>
      <c r="K19" s="13"/>
      <c r="L19" s="14"/>
      <c r="M19" s="14"/>
    </row>
    <row r="20" spans="1:77" ht="21" customHeight="1" thickBot="1" x14ac:dyDescent="0.35">
      <c r="A20" s="53" t="s">
        <v>64</v>
      </c>
      <c r="B20" s="54"/>
      <c r="C20" s="55">
        <f>SUM(C12:C19)</f>
        <v>340148666</v>
      </c>
      <c r="D20" s="55">
        <f>SUM(D12:D19)</f>
        <v>0</v>
      </c>
      <c r="E20" s="55">
        <f>SUM(E12:E19)</f>
        <v>172280668</v>
      </c>
      <c r="F20" s="55">
        <f>SUM(F12:F19)</f>
        <v>167867998</v>
      </c>
      <c r="G20" s="55">
        <f>SUM(G10:G19)</f>
        <v>918200</v>
      </c>
      <c r="H20" s="55">
        <f>SUM(H10:H19)</f>
        <v>-1931200</v>
      </c>
      <c r="I20" s="56">
        <f>SUM(I12:I19)</f>
        <v>166854998</v>
      </c>
      <c r="J20" s="29"/>
      <c r="K20" s="67"/>
      <c r="L20" s="14"/>
      <c r="M20" s="14"/>
    </row>
    <row r="21" spans="1:77" ht="20.25" x14ac:dyDescent="0.3">
      <c r="A21" s="34">
        <v>1</v>
      </c>
      <c r="B21" s="57" t="s">
        <v>62</v>
      </c>
      <c r="C21" s="44"/>
      <c r="D21" s="44"/>
      <c r="E21" s="43"/>
      <c r="F21" s="113"/>
      <c r="G21" s="46"/>
      <c r="H21" s="47"/>
      <c r="I21" s="47"/>
      <c r="J21" s="29"/>
      <c r="K21" s="13"/>
      <c r="L21" s="14"/>
      <c r="M21" s="1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77" s="49" customFormat="1" ht="20.25" x14ac:dyDescent="0.3">
      <c r="A22" s="50" t="s">
        <v>89</v>
      </c>
      <c r="B22" s="42" t="s">
        <v>90</v>
      </c>
      <c r="C22" s="44">
        <v>17101058</v>
      </c>
      <c r="D22" s="44">
        <v>4283550</v>
      </c>
      <c r="E22" s="43">
        <v>11780890</v>
      </c>
      <c r="F22" s="44">
        <f t="shared" ref="F22:F31" si="2">+C22-D22-E22</f>
        <v>1036618</v>
      </c>
      <c r="G22" s="46">
        <v>87000</v>
      </c>
      <c r="H22" s="47"/>
      <c r="I22" s="47">
        <f>+F22+G22+H22</f>
        <v>1123618</v>
      </c>
      <c r="J22" s="29"/>
      <c r="K22" s="13"/>
      <c r="L22" s="14"/>
      <c r="M22" s="1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</row>
    <row r="23" spans="1:77" s="49" customFormat="1" ht="20.25" x14ac:dyDescent="0.3">
      <c r="A23" s="50" t="s">
        <v>91</v>
      </c>
      <c r="B23" s="42" t="s">
        <v>92</v>
      </c>
      <c r="C23" s="44">
        <v>776047</v>
      </c>
      <c r="D23" s="44">
        <v>415067</v>
      </c>
      <c r="E23" s="43">
        <v>347735</v>
      </c>
      <c r="F23" s="44">
        <f t="shared" si="2"/>
        <v>13245</v>
      </c>
      <c r="G23" s="46">
        <v>50000</v>
      </c>
      <c r="H23" s="47"/>
      <c r="I23" s="47">
        <f t="shared" ref="I23:I31" si="3">+F23+G23+H23</f>
        <v>63245</v>
      </c>
      <c r="J23" s="29"/>
      <c r="K23" s="13"/>
      <c r="L23" s="14"/>
      <c r="M23" s="14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</row>
    <row r="24" spans="1:77" s="49" customFormat="1" ht="20.25" x14ac:dyDescent="0.3">
      <c r="A24" s="50" t="s">
        <v>93</v>
      </c>
      <c r="B24" s="42" t="s">
        <v>94</v>
      </c>
      <c r="C24" s="44">
        <v>5211507</v>
      </c>
      <c r="D24" s="44">
        <v>1748321</v>
      </c>
      <c r="E24" s="43">
        <v>3463186</v>
      </c>
      <c r="F24" s="44">
        <f t="shared" si="2"/>
        <v>0</v>
      </c>
      <c r="G24" s="46">
        <v>65000</v>
      </c>
      <c r="H24" s="47"/>
      <c r="I24" s="47">
        <f t="shared" si="3"/>
        <v>65000</v>
      </c>
      <c r="J24" s="29"/>
      <c r="K24" s="13"/>
      <c r="L24" s="14"/>
      <c r="M24" s="14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</row>
    <row r="25" spans="1:77" s="49" customFormat="1" ht="20.25" x14ac:dyDescent="0.3">
      <c r="A25" s="50" t="s">
        <v>22</v>
      </c>
      <c r="B25" s="42" t="s">
        <v>23</v>
      </c>
      <c r="C25" s="44">
        <v>18199990</v>
      </c>
      <c r="D25" s="44">
        <f>10088958-2544000</f>
        <v>7544958</v>
      </c>
      <c r="E25" s="43">
        <v>8111032</v>
      </c>
      <c r="F25" s="44">
        <f t="shared" si="2"/>
        <v>2544000</v>
      </c>
      <c r="G25" s="46"/>
      <c r="H25" s="47">
        <v>-2544000</v>
      </c>
      <c r="I25" s="47">
        <f t="shared" si="3"/>
        <v>0</v>
      </c>
      <c r="J25" s="29"/>
      <c r="K25" s="13"/>
      <c r="L25" s="14"/>
      <c r="M25" s="14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</row>
    <row r="26" spans="1:77" s="49" customFormat="1" ht="20.25" x14ac:dyDescent="0.3">
      <c r="A26" s="50" t="s">
        <v>25</v>
      </c>
      <c r="B26" s="42" t="s">
        <v>129</v>
      </c>
      <c r="C26" s="44">
        <v>2763025</v>
      </c>
      <c r="D26" s="44">
        <v>671544</v>
      </c>
      <c r="E26" s="43">
        <v>1041198</v>
      </c>
      <c r="F26" s="44">
        <f t="shared" si="2"/>
        <v>1050283</v>
      </c>
      <c r="G26" s="46"/>
      <c r="H26" s="47">
        <v>-498000</v>
      </c>
      <c r="I26" s="47">
        <f t="shared" si="3"/>
        <v>552283</v>
      </c>
      <c r="J26" s="29"/>
      <c r="K26" s="13"/>
      <c r="L26" s="14"/>
      <c r="M26" s="14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</row>
    <row r="27" spans="1:77" s="49" customFormat="1" ht="20.25" x14ac:dyDescent="0.3">
      <c r="A27" s="50" t="s">
        <v>63</v>
      </c>
      <c r="B27" s="42" t="s">
        <v>128</v>
      </c>
      <c r="C27" s="44">
        <v>24811780</v>
      </c>
      <c r="D27" s="44">
        <v>7971165</v>
      </c>
      <c r="E27" s="43">
        <v>14898231</v>
      </c>
      <c r="F27" s="44">
        <f t="shared" si="2"/>
        <v>1942384</v>
      </c>
      <c r="G27" s="46"/>
      <c r="H27" s="47">
        <v>-87000</v>
      </c>
      <c r="I27" s="47">
        <f t="shared" si="3"/>
        <v>1855384</v>
      </c>
      <c r="J27" s="29"/>
      <c r="K27" s="13"/>
      <c r="L27" s="14"/>
      <c r="M27" s="14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</row>
    <row r="28" spans="1:77" ht="20.25" x14ac:dyDescent="0.3">
      <c r="A28" s="50" t="s">
        <v>27</v>
      </c>
      <c r="B28" s="42" t="s">
        <v>24</v>
      </c>
      <c r="C28" s="43">
        <v>25870000</v>
      </c>
      <c r="D28" s="43">
        <v>19447601</v>
      </c>
      <c r="E28" s="43">
        <v>2911994</v>
      </c>
      <c r="F28" s="44">
        <f t="shared" si="2"/>
        <v>3510405</v>
      </c>
      <c r="G28" s="46"/>
      <c r="H28" s="47">
        <v>-100000</v>
      </c>
      <c r="I28" s="47">
        <f t="shared" si="3"/>
        <v>3410405</v>
      </c>
      <c r="J28" s="29"/>
      <c r="K28" s="13"/>
      <c r="L28" s="14"/>
      <c r="M28" s="14"/>
    </row>
    <row r="29" spans="1:77" ht="20.25" x14ac:dyDescent="0.3">
      <c r="A29" s="50" t="s">
        <v>20</v>
      </c>
      <c r="B29" s="42" t="s">
        <v>21</v>
      </c>
      <c r="C29" s="43">
        <v>1760000</v>
      </c>
      <c r="D29" s="43">
        <v>0</v>
      </c>
      <c r="E29" s="43">
        <v>690950</v>
      </c>
      <c r="F29" s="44">
        <f t="shared" si="2"/>
        <v>1069050</v>
      </c>
      <c r="G29" s="46">
        <v>2000000</v>
      </c>
      <c r="H29" s="47"/>
      <c r="I29" s="47">
        <f t="shared" si="3"/>
        <v>3069050</v>
      </c>
      <c r="J29" s="29"/>
      <c r="K29" s="13"/>
      <c r="L29" s="14"/>
      <c r="M29" s="14"/>
    </row>
    <row r="30" spans="1:77" ht="20.25" x14ac:dyDescent="0.3">
      <c r="A30" s="50" t="s">
        <v>29</v>
      </c>
      <c r="B30" s="42" t="s">
        <v>30</v>
      </c>
      <c r="C30" s="43">
        <v>8260507</v>
      </c>
      <c r="D30" s="43">
        <v>5162691</v>
      </c>
      <c r="E30" s="43">
        <v>3097816</v>
      </c>
      <c r="F30" s="44">
        <f t="shared" si="2"/>
        <v>0</v>
      </c>
      <c r="G30" s="46">
        <v>170000</v>
      </c>
      <c r="H30" s="47"/>
      <c r="I30" s="47">
        <f t="shared" si="3"/>
        <v>170000</v>
      </c>
      <c r="J30" s="29"/>
      <c r="K30" s="13"/>
      <c r="L30" s="14"/>
      <c r="M30" s="14"/>
    </row>
    <row r="31" spans="1:77" ht="21" thickBot="1" x14ac:dyDescent="0.35">
      <c r="A31" s="50" t="s">
        <v>36</v>
      </c>
      <c r="B31" s="42" t="s">
        <v>131</v>
      </c>
      <c r="C31" s="43">
        <v>12110000</v>
      </c>
      <c r="D31" s="43">
        <f>8516570-450000</f>
        <v>8066570</v>
      </c>
      <c r="E31" s="43">
        <v>3593430</v>
      </c>
      <c r="F31" s="44">
        <f t="shared" si="2"/>
        <v>450000</v>
      </c>
      <c r="G31" s="46"/>
      <c r="H31" s="47">
        <v>-450000</v>
      </c>
      <c r="I31" s="47">
        <f t="shared" si="3"/>
        <v>0</v>
      </c>
      <c r="J31" s="29"/>
      <c r="K31" s="13"/>
      <c r="L31" s="14"/>
      <c r="M31" s="14"/>
    </row>
    <row r="32" spans="1:77" ht="21" thickBot="1" x14ac:dyDescent="0.35">
      <c r="A32" s="53" t="s">
        <v>64</v>
      </c>
      <c r="B32" s="54"/>
      <c r="C32" s="55">
        <f>SUM(C22:C31)</f>
        <v>116863914</v>
      </c>
      <c r="D32" s="55">
        <f t="shared" ref="D32:I32" si="4">SUM(D22:D31)</f>
        <v>55311467</v>
      </c>
      <c r="E32" s="55">
        <f t="shared" si="4"/>
        <v>49936462</v>
      </c>
      <c r="F32" s="55">
        <f t="shared" si="4"/>
        <v>11615985</v>
      </c>
      <c r="G32" s="55">
        <f t="shared" si="4"/>
        <v>2372000</v>
      </c>
      <c r="H32" s="55">
        <f t="shared" si="4"/>
        <v>-3679000</v>
      </c>
      <c r="I32" s="56">
        <f t="shared" si="4"/>
        <v>10308985</v>
      </c>
      <c r="J32" s="29"/>
      <c r="K32" s="13"/>
      <c r="L32" s="14"/>
      <c r="M32" s="14"/>
    </row>
    <row r="33" spans="1:28" ht="20.25" x14ac:dyDescent="0.3">
      <c r="A33" s="34">
        <v>2</v>
      </c>
      <c r="B33" s="57" t="s">
        <v>65</v>
      </c>
      <c r="C33" s="36"/>
      <c r="D33" s="113"/>
      <c r="E33" s="38"/>
      <c r="F33" s="37"/>
      <c r="G33" s="39"/>
      <c r="H33" s="40"/>
      <c r="I33" s="40"/>
      <c r="J33" s="29"/>
      <c r="K33" s="13"/>
      <c r="L33" s="14"/>
      <c r="M33" s="14"/>
    </row>
    <row r="34" spans="1:28" ht="20.25" x14ac:dyDescent="0.3">
      <c r="A34" s="50" t="s">
        <v>85</v>
      </c>
      <c r="B34" s="42" t="s">
        <v>123</v>
      </c>
      <c r="C34" s="43">
        <v>12000000</v>
      </c>
      <c r="D34" s="44">
        <v>213853</v>
      </c>
      <c r="E34" s="45">
        <v>11786147</v>
      </c>
      <c r="F34" s="44">
        <f>+C34-D34-E34</f>
        <v>0</v>
      </c>
      <c r="G34" s="46">
        <v>2000000</v>
      </c>
      <c r="H34" s="47"/>
      <c r="I34" s="47">
        <f>+F34+G34+H34</f>
        <v>2000000</v>
      </c>
      <c r="J34" s="29"/>
      <c r="K34" s="13"/>
      <c r="L34" s="51"/>
      <c r="M34" s="51"/>
      <c r="N34" s="111"/>
    </row>
    <row r="35" spans="1:28" ht="20.25" x14ac:dyDescent="0.3">
      <c r="A35" s="50" t="s">
        <v>43</v>
      </c>
      <c r="B35" s="42" t="s">
        <v>78</v>
      </c>
      <c r="C35" s="43">
        <v>11752500</v>
      </c>
      <c r="D35" s="44">
        <v>4133820</v>
      </c>
      <c r="E35" s="45">
        <v>6608848</v>
      </c>
      <c r="F35" s="44">
        <f t="shared" ref="F35:F38" si="5">+C35-D35-E35</f>
        <v>1009832</v>
      </c>
      <c r="G35" s="46">
        <v>2000000</v>
      </c>
      <c r="H35" s="47"/>
      <c r="I35" s="47">
        <f t="shared" ref="I35:I38" si="6">+F35+G35+H35</f>
        <v>3009832</v>
      </c>
      <c r="J35" s="29"/>
      <c r="K35" s="13"/>
      <c r="L35" s="51"/>
      <c r="M35" s="51"/>
      <c r="N35" s="111"/>
    </row>
    <row r="36" spans="1:28" ht="20.25" x14ac:dyDescent="0.3">
      <c r="A36" s="50" t="s">
        <v>40</v>
      </c>
      <c r="B36" s="42" t="s">
        <v>41</v>
      </c>
      <c r="C36" s="43">
        <v>9920000</v>
      </c>
      <c r="D36" s="44">
        <v>4572902</v>
      </c>
      <c r="E36" s="45">
        <v>3584026</v>
      </c>
      <c r="F36" s="44">
        <f t="shared" si="5"/>
        <v>1763072</v>
      </c>
      <c r="G36" s="46"/>
      <c r="H36" s="47">
        <v>-150000</v>
      </c>
      <c r="I36" s="47">
        <f t="shared" si="6"/>
        <v>1613072</v>
      </c>
      <c r="J36" s="29"/>
      <c r="K36" s="13"/>
      <c r="L36" s="51"/>
      <c r="M36" s="51"/>
      <c r="N36" s="111"/>
    </row>
    <row r="37" spans="1:28" ht="20.25" x14ac:dyDescent="0.3">
      <c r="A37" s="50" t="s">
        <v>179</v>
      </c>
      <c r="B37" s="42" t="s">
        <v>180</v>
      </c>
      <c r="C37" s="43">
        <v>4380000</v>
      </c>
      <c r="D37" s="44">
        <v>3559196</v>
      </c>
      <c r="E37" s="45">
        <v>498887</v>
      </c>
      <c r="F37" s="44">
        <f t="shared" si="5"/>
        <v>321917</v>
      </c>
      <c r="G37" s="46">
        <v>100000</v>
      </c>
      <c r="H37" s="47"/>
      <c r="I37" s="47">
        <f t="shared" si="6"/>
        <v>421917</v>
      </c>
      <c r="J37" s="29"/>
      <c r="K37" s="13"/>
      <c r="L37" s="51"/>
      <c r="M37" s="51"/>
      <c r="N37" s="111"/>
    </row>
    <row r="38" spans="1:28" ht="21" thickBot="1" x14ac:dyDescent="0.35">
      <c r="A38" s="50" t="s">
        <v>160</v>
      </c>
      <c r="B38" s="42" t="s">
        <v>161</v>
      </c>
      <c r="C38" s="43">
        <v>500000</v>
      </c>
      <c r="D38" s="44">
        <f>500000-250000</f>
        <v>250000</v>
      </c>
      <c r="E38" s="45">
        <v>0</v>
      </c>
      <c r="F38" s="44">
        <f t="shared" si="5"/>
        <v>250000</v>
      </c>
      <c r="G38" s="46"/>
      <c r="H38" s="47">
        <v>-250000</v>
      </c>
      <c r="I38" s="47">
        <f t="shared" si="6"/>
        <v>0</v>
      </c>
      <c r="J38" s="29"/>
      <c r="K38" s="13"/>
      <c r="L38" s="14"/>
      <c r="M38" s="14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21" thickBot="1" x14ac:dyDescent="0.35">
      <c r="A39" s="53" t="s">
        <v>64</v>
      </c>
      <c r="B39" s="54"/>
      <c r="C39" s="55">
        <f>SUM(C34:C38)</f>
        <v>38552500</v>
      </c>
      <c r="D39" s="55">
        <f t="shared" ref="D39:I39" si="7">SUM(D34:D38)</f>
        <v>12729771</v>
      </c>
      <c r="E39" s="55">
        <f t="shared" si="7"/>
        <v>22477908</v>
      </c>
      <c r="F39" s="55">
        <f t="shared" si="7"/>
        <v>3344821</v>
      </c>
      <c r="G39" s="55">
        <f t="shared" si="7"/>
        <v>4100000</v>
      </c>
      <c r="H39" s="55">
        <f t="shared" si="7"/>
        <v>-400000</v>
      </c>
      <c r="I39" s="56">
        <f t="shared" si="7"/>
        <v>7044821</v>
      </c>
      <c r="J39" s="29"/>
      <c r="K39" s="13"/>
      <c r="L39" s="14"/>
      <c r="M39" s="14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20.25" x14ac:dyDescent="0.3">
      <c r="A40" s="34" t="s">
        <v>66</v>
      </c>
      <c r="B40" s="57" t="s">
        <v>67</v>
      </c>
      <c r="C40" s="36"/>
      <c r="D40" s="37"/>
      <c r="E40" s="38"/>
      <c r="F40" s="37"/>
      <c r="G40" s="39"/>
      <c r="H40" s="40"/>
      <c r="I40" s="40"/>
      <c r="J40" s="29"/>
      <c r="K40" s="13"/>
      <c r="L40" s="14"/>
      <c r="M40" s="14"/>
    </row>
    <row r="41" spans="1:28" ht="20.25" x14ac:dyDescent="0.3">
      <c r="A41" s="50" t="s">
        <v>144</v>
      </c>
      <c r="B41" s="42" t="s">
        <v>145</v>
      </c>
      <c r="C41" s="36"/>
      <c r="D41" s="44"/>
      <c r="E41" s="38"/>
      <c r="F41" s="37">
        <f>+C41-D41-E41</f>
        <v>0</v>
      </c>
      <c r="G41" s="39">
        <v>120000</v>
      </c>
      <c r="H41" s="40"/>
      <c r="I41" s="40">
        <f>+F41+G41+H41</f>
        <v>120000</v>
      </c>
      <c r="J41" s="29"/>
      <c r="K41" s="13"/>
      <c r="L41" s="14"/>
      <c r="M41" s="14"/>
    </row>
    <row r="42" spans="1:28" ht="20.25" x14ac:dyDescent="0.3">
      <c r="A42" s="50" t="s">
        <v>147</v>
      </c>
      <c r="B42" s="42" t="s">
        <v>151</v>
      </c>
      <c r="C42" s="43"/>
      <c r="D42" s="44"/>
      <c r="E42" s="45"/>
      <c r="F42" s="37">
        <f t="shared" ref="F42:F43" si="8">+C42-D42-E42</f>
        <v>0</v>
      </c>
      <c r="G42" s="46">
        <v>1100000</v>
      </c>
      <c r="H42" s="47"/>
      <c r="I42" s="40">
        <f>+F42+G42+H42</f>
        <v>1100000</v>
      </c>
      <c r="J42" s="29"/>
      <c r="K42" s="13"/>
      <c r="L42" s="14"/>
      <c r="M42" s="14"/>
    </row>
    <row r="43" spans="1:28" ht="21" thickBot="1" x14ac:dyDescent="0.35">
      <c r="A43" s="106" t="s">
        <v>150</v>
      </c>
      <c r="B43" s="107" t="s">
        <v>148</v>
      </c>
      <c r="C43" s="108"/>
      <c r="D43" s="116"/>
      <c r="E43" s="115"/>
      <c r="F43" s="37">
        <f t="shared" si="8"/>
        <v>0</v>
      </c>
      <c r="G43" s="109">
        <v>400000</v>
      </c>
      <c r="H43" s="110"/>
      <c r="I43" s="40">
        <f>+F43+G43+H43</f>
        <v>400000</v>
      </c>
      <c r="J43" s="29"/>
      <c r="K43" s="13"/>
      <c r="L43" s="14"/>
      <c r="M43" s="14"/>
    </row>
    <row r="44" spans="1:28" ht="21" thickBot="1" x14ac:dyDescent="0.35">
      <c r="A44" s="53" t="s">
        <v>64</v>
      </c>
      <c r="B44" s="54"/>
      <c r="C44" s="55">
        <f>SUM(C41:C43)</f>
        <v>0</v>
      </c>
      <c r="D44" s="55">
        <f t="shared" ref="D44:I44" si="9">SUM(D41:D43)</f>
        <v>0</v>
      </c>
      <c r="E44" s="55">
        <f t="shared" si="9"/>
        <v>0</v>
      </c>
      <c r="F44" s="55">
        <f t="shared" si="9"/>
        <v>0</v>
      </c>
      <c r="G44" s="55">
        <f t="shared" si="9"/>
        <v>1620000</v>
      </c>
      <c r="H44" s="55">
        <f t="shared" si="9"/>
        <v>0</v>
      </c>
      <c r="I44" s="56">
        <f t="shared" si="9"/>
        <v>1620000</v>
      </c>
      <c r="J44" s="29"/>
      <c r="K44" s="13"/>
      <c r="L44" s="14"/>
      <c r="M44" s="14"/>
    </row>
    <row r="45" spans="1:28" ht="20.25" x14ac:dyDescent="0.3">
      <c r="A45" s="34" t="s">
        <v>68</v>
      </c>
      <c r="B45" s="57" t="s">
        <v>227</v>
      </c>
      <c r="C45" s="36"/>
      <c r="D45" s="37"/>
      <c r="E45" s="38"/>
      <c r="F45" s="37"/>
      <c r="G45" s="39"/>
      <c r="H45" s="40"/>
      <c r="I45" s="40"/>
      <c r="J45" s="29"/>
      <c r="K45" s="13"/>
      <c r="L45" s="14"/>
      <c r="M45" s="14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21" thickBot="1" x14ac:dyDescent="0.35">
      <c r="A46" s="50" t="s">
        <v>213</v>
      </c>
      <c r="B46" s="42" t="s">
        <v>214</v>
      </c>
      <c r="C46" s="36">
        <v>27979000</v>
      </c>
      <c r="D46" s="44">
        <v>0</v>
      </c>
      <c r="E46" s="38">
        <v>24974428</v>
      </c>
      <c r="F46" s="37">
        <f>+C46-D46-E46</f>
        <v>3004572</v>
      </c>
      <c r="G46" s="39"/>
      <c r="H46" s="40">
        <v>-3000000</v>
      </c>
      <c r="I46" s="40">
        <f>+F46+G46+H46</f>
        <v>4572</v>
      </c>
      <c r="J46" s="29"/>
      <c r="K46" s="13"/>
      <c r="L46" s="14"/>
      <c r="M46" s="14"/>
    </row>
    <row r="47" spans="1:28" ht="21" thickBot="1" x14ac:dyDescent="0.35">
      <c r="A47" s="53" t="s">
        <v>64</v>
      </c>
      <c r="B47" s="54"/>
      <c r="C47" s="55">
        <f t="shared" ref="C47:I47" si="10">SUM(C46:C46)</f>
        <v>27979000</v>
      </c>
      <c r="D47" s="55">
        <f t="shared" si="10"/>
        <v>0</v>
      </c>
      <c r="E47" s="55">
        <f t="shared" si="10"/>
        <v>24974428</v>
      </c>
      <c r="F47" s="55">
        <f t="shared" si="10"/>
        <v>3004572</v>
      </c>
      <c r="G47" s="55">
        <f t="shared" si="10"/>
        <v>0</v>
      </c>
      <c r="H47" s="55">
        <f t="shared" si="10"/>
        <v>-3000000</v>
      </c>
      <c r="I47" s="56">
        <f t="shared" si="10"/>
        <v>4572</v>
      </c>
      <c r="J47" s="29"/>
      <c r="K47" s="13"/>
      <c r="L47" s="14"/>
      <c r="M47" s="14"/>
    </row>
    <row r="48" spans="1:28" ht="21" thickBot="1" x14ac:dyDescent="0.35">
      <c r="A48" s="53" t="s">
        <v>70</v>
      </c>
      <c r="B48" s="54"/>
      <c r="C48" s="55">
        <f>+C20+C32+C39+C44+C47</f>
        <v>523544080</v>
      </c>
      <c r="D48" s="55">
        <f t="shared" ref="D48:I48" si="11">+D20+D32+D39+D44+D47</f>
        <v>68041238</v>
      </c>
      <c r="E48" s="55">
        <f t="shared" si="11"/>
        <v>269669466</v>
      </c>
      <c r="F48" s="55">
        <f t="shared" si="11"/>
        <v>185833376</v>
      </c>
      <c r="G48" s="55">
        <f t="shared" si="11"/>
        <v>9010200</v>
      </c>
      <c r="H48" s="55">
        <f t="shared" si="11"/>
        <v>-9010200</v>
      </c>
      <c r="I48" s="56">
        <f t="shared" si="11"/>
        <v>185833376</v>
      </c>
      <c r="J48" s="29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20.25" x14ac:dyDescent="0.3">
      <c r="A49" s="58"/>
      <c r="B49" s="59"/>
      <c r="C49" s="59"/>
      <c r="D49" s="59"/>
      <c r="E49" s="59"/>
      <c r="F49" s="59"/>
      <c r="G49" s="59"/>
      <c r="H49" s="59">
        <f>+H48+G48</f>
        <v>0</v>
      </c>
      <c r="I49" s="59"/>
      <c r="J49" s="29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ht="20.25" x14ac:dyDescent="0.3">
      <c r="A50" s="58"/>
      <c r="B50" s="59"/>
      <c r="C50" s="59"/>
      <c r="D50" s="59"/>
      <c r="E50" s="59"/>
      <c r="F50" s="59"/>
      <c r="G50" s="59"/>
      <c r="H50" s="59"/>
      <c r="I50" s="59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20.25" x14ac:dyDescent="0.3">
      <c r="A51" s="58"/>
      <c r="B51" s="59"/>
      <c r="C51" s="59"/>
      <c r="D51" s="59"/>
      <c r="E51" s="59"/>
      <c r="F51" s="59"/>
      <c r="G51" s="59"/>
      <c r="H51" s="59"/>
      <c r="I51" s="59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ht="26.25" thickBot="1" x14ac:dyDescent="0.4">
      <c r="A52" s="58" t="s">
        <v>71</v>
      </c>
      <c r="B52" s="60"/>
      <c r="C52" s="61"/>
      <c r="D52" s="62"/>
      <c r="E52" s="62"/>
      <c r="F52" s="62"/>
      <c r="G52" s="62"/>
      <c r="H52" s="62"/>
      <c r="I52" s="62"/>
      <c r="J52" s="12"/>
      <c r="K52" s="13"/>
      <c r="L52" s="14"/>
      <c r="M52" s="14"/>
    </row>
    <row r="53" spans="1:28" ht="25.5" x14ac:dyDescent="0.35">
      <c r="A53" s="63"/>
      <c r="B53" s="63" t="s">
        <v>72</v>
      </c>
      <c r="C53" s="62"/>
      <c r="D53" s="62"/>
      <c r="E53" s="62"/>
      <c r="F53" s="62"/>
      <c r="G53" s="62"/>
      <c r="H53" s="6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ht="25.5" x14ac:dyDescent="0.35">
      <c r="A54" s="63"/>
      <c r="B54" s="63"/>
      <c r="C54" s="62"/>
      <c r="D54" s="62"/>
      <c r="E54" s="62"/>
      <c r="F54" s="62"/>
      <c r="G54" s="62"/>
      <c r="H54" s="6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26.25" thickBot="1" x14ac:dyDescent="0.4">
      <c r="A55" s="58" t="s">
        <v>80</v>
      </c>
      <c r="B55" s="60"/>
      <c r="C55" s="61"/>
      <c r="D55" s="62"/>
      <c r="E55" s="62"/>
      <c r="F55" s="62"/>
      <c r="G55" s="62"/>
      <c r="H55" s="6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ht="25.5" x14ac:dyDescent="0.35">
      <c r="A56" s="63"/>
      <c r="B56" s="63" t="s">
        <v>73</v>
      </c>
      <c r="C56" s="62"/>
      <c r="D56" s="62"/>
      <c r="E56" s="62"/>
      <c r="F56" s="62"/>
      <c r="G56" s="62"/>
      <c r="H56" s="6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12" customFormat="1" ht="25.5" x14ac:dyDescent="0.35">
      <c r="A57" s="63"/>
      <c r="B57" s="63"/>
      <c r="C57" s="62"/>
      <c r="D57" s="62"/>
      <c r="E57" s="62"/>
      <c r="F57" s="62"/>
      <c r="G57" s="62"/>
      <c r="H57" s="62"/>
    </row>
    <row r="58" spans="1:28" s="12" customFormat="1" ht="26.25" thickBot="1" x14ac:dyDescent="0.4">
      <c r="A58" s="58" t="s">
        <v>74</v>
      </c>
      <c r="B58" s="60"/>
      <c r="C58" s="61"/>
      <c r="D58" s="62"/>
      <c r="E58" s="62"/>
      <c r="F58" s="62"/>
      <c r="G58" s="62"/>
      <c r="H58" s="62"/>
    </row>
    <row r="59" spans="1:28" s="12" customFormat="1" ht="25.5" x14ac:dyDescent="0.35">
      <c r="A59" s="63"/>
      <c r="B59" s="63" t="s">
        <v>75</v>
      </c>
      <c r="C59" s="62"/>
      <c r="D59" s="62"/>
      <c r="E59" s="62"/>
      <c r="F59" s="62"/>
      <c r="G59" s="62"/>
      <c r="H59" s="62"/>
    </row>
    <row r="60" spans="1:28" s="12" customFormat="1" ht="25.5" x14ac:dyDescent="0.35">
      <c r="A60" s="62"/>
      <c r="B60" s="62"/>
      <c r="C60" s="62"/>
      <c r="D60" s="62"/>
      <c r="E60" s="62"/>
    </row>
    <row r="61" spans="1:28" s="12" customFormat="1" ht="26.25" x14ac:dyDescent="0.4">
      <c r="A61" s="29"/>
      <c r="B61" s="29"/>
      <c r="C61" s="64"/>
      <c r="D61" s="64"/>
    </row>
    <row r="62" spans="1:28" s="12" customFormat="1" ht="26.25" x14ac:dyDescent="0.4">
      <c r="C62" s="64"/>
      <c r="D62" s="64"/>
      <c r="K62" s="13"/>
      <c r="L62" s="14"/>
      <c r="M62" s="14"/>
    </row>
    <row r="63" spans="1:28" s="12" customFormat="1" ht="26.25" x14ac:dyDescent="0.4">
      <c r="C63" s="64"/>
      <c r="D63" s="64"/>
      <c r="K63" s="13"/>
      <c r="L63" s="14"/>
      <c r="M63" s="14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s="12" customFormat="1" x14ac:dyDescent="0.25">
      <c r="K64" s="13"/>
      <c r="L64" s="14"/>
      <c r="M64" s="14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1:28" s="12" customFormat="1" x14ac:dyDescent="0.25">
      <c r="K65" s="13"/>
      <c r="L65" s="14"/>
      <c r="M65" s="14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1:28" s="12" customFormat="1" x14ac:dyDescent="0.25">
      <c r="K66" s="13"/>
      <c r="L66" s="14"/>
      <c r="M66" s="14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1:28" s="12" customFormat="1" x14ac:dyDescent="0.25">
      <c r="K67" s="13"/>
      <c r="L67" s="14"/>
      <c r="M67" s="14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1:28" s="12" customFormat="1" x14ac:dyDescent="0.25">
      <c r="K68" s="13"/>
      <c r="L68" s="14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1:28" s="12" customFormat="1" x14ac:dyDescent="0.25">
      <c r="K69" s="13"/>
      <c r="L69" s="14"/>
      <c r="M69" s="1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1:28" s="12" customFormat="1" x14ac:dyDescent="0.25">
      <c r="K70" s="13"/>
      <c r="L70" s="14"/>
      <c r="M70" s="14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1:28" s="12" customFormat="1" x14ac:dyDescent="0.25">
      <c r="K71" s="13"/>
      <c r="L71" s="14"/>
      <c r="M71" s="14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1:28" s="12" customFormat="1" x14ac:dyDescent="0.25">
      <c r="K72" s="13"/>
      <c r="L72" s="14"/>
      <c r="M72" s="14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1:28" s="12" customFormat="1" x14ac:dyDescent="0.25">
      <c r="K73" s="13"/>
      <c r="L73" s="14"/>
      <c r="M73" s="14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1:28" s="12" customFormat="1" x14ac:dyDescent="0.25">
      <c r="K74" s="13"/>
      <c r="L74" s="14"/>
      <c r="M74" s="14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1:28" s="12" customFormat="1" x14ac:dyDescent="0.25">
      <c r="K75" s="13"/>
      <c r="L75" s="14"/>
      <c r="M75" s="14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1:28" s="12" customFormat="1" x14ac:dyDescent="0.25">
      <c r="K76" s="13"/>
      <c r="L76" s="14"/>
      <c r="M76" s="14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1:28" s="12" customFormat="1" x14ac:dyDescent="0.25">
      <c r="K77" s="13"/>
      <c r="L77" s="14"/>
      <c r="M77" s="14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1:28" s="12" customFormat="1" x14ac:dyDescent="0.25">
      <c r="K78" s="13"/>
      <c r="L78" s="14"/>
      <c r="M78" s="14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1:28" s="12" customFormat="1" x14ac:dyDescent="0.25">
      <c r="K79" s="13"/>
      <c r="L79" s="14"/>
      <c r="M79" s="14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1:28" s="12" customFormat="1" x14ac:dyDescent="0.25">
      <c r="K80" s="13"/>
      <c r="L80" s="14"/>
      <c r="M80" s="14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1:28" s="12" customFormat="1" x14ac:dyDescent="0.25">
      <c r="K81" s="13"/>
      <c r="L81" s="14"/>
      <c r="M81" s="14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1:28" s="12" customFormat="1" x14ac:dyDescent="0.25">
      <c r="K82" s="13"/>
      <c r="L82" s="14"/>
      <c r="M82" s="14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1:28" s="12" customFormat="1" x14ac:dyDescent="0.25">
      <c r="K83" s="13"/>
      <c r="L83" s="14"/>
      <c r="M83" s="14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1:28" s="12" customFormat="1" x14ac:dyDescent="0.25">
      <c r="K84" s="13"/>
      <c r="L84" s="14"/>
      <c r="M84" s="14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1:28" s="12" customFormat="1" x14ac:dyDescent="0.25">
      <c r="K85" s="13"/>
      <c r="L85" s="14"/>
      <c r="M85" s="14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1:28" s="12" customFormat="1" x14ac:dyDescent="0.25">
      <c r="K86" s="13"/>
      <c r="L86" s="14"/>
      <c r="M86" s="14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1:28" s="12" customFormat="1" x14ac:dyDescent="0.25">
      <c r="K87" s="13"/>
      <c r="L87" s="14"/>
      <c r="M87" s="14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1:28" s="12" customFormat="1" x14ac:dyDescent="0.25">
      <c r="K88" s="13"/>
      <c r="L88" s="14"/>
      <c r="M88" s="14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1:28" s="12" customFormat="1" x14ac:dyDescent="0.25">
      <c r="K89" s="13"/>
      <c r="L89" s="14"/>
      <c r="M89" s="14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1:28" s="12" customFormat="1" x14ac:dyDescent="0.25">
      <c r="K90" s="13"/>
      <c r="L90" s="14"/>
      <c r="M90" s="14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1:28" s="12" customFormat="1" x14ac:dyDescent="0.25">
      <c r="K91" s="13"/>
      <c r="L91" s="14"/>
      <c r="M91" s="14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1:28" s="12" customFormat="1" x14ac:dyDescent="0.25">
      <c r="K92" s="13"/>
      <c r="L92" s="14"/>
      <c r="M92" s="14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1:28" s="12" customFormat="1" x14ac:dyDescent="0.25">
      <c r="K93" s="13"/>
      <c r="L93" s="14"/>
      <c r="M93" s="14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1:28" s="12" customFormat="1" x14ac:dyDescent="0.25">
      <c r="K94" s="13"/>
      <c r="L94" s="14"/>
      <c r="M94" s="14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1:28" s="12" customFormat="1" x14ac:dyDescent="0.25">
      <c r="K95" s="13"/>
      <c r="L95" s="14"/>
      <c r="M95" s="14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1:28" s="12" customFormat="1" x14ac:dyDescent="0.25">
      <c r="K96" s="13"/>
      <c r="L96" s="14"/>
      <c r="M96" s="14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1:28" s="12" customFormat="1" x14ac:dyDescent="0.25">
      <c r="K97" s="13"/>
      <c r="L97" s="14"/>
      <c r="M97" s="14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1:28" s="12" customFormat="1" x14ac:dyDescent="0.25">
      <c r="K98" s="13"/>
      <c r="L98" s="14"/>
      <c r="M98" s="14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1:28" s="12" customFormat="1" x14ac:dyDescent="0.25">
      <c r="K99" s="13"/>
      <c r="L99" s="14"/>
      <c r="M99" s="14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1:28" s="12" customFormat="1" x14ac:dyDescent="0.25">
      <c r="K100" s="13"/>
      <c r="L100" s="14"/>
      <c r="M100" s="14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1:28" s="12" customFormat="1" x14ac:dyDescent="0.25">
      <c r="K101" s="13"/>
      <c r="L101" s="14"/>
      <c r="M101" s="14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1:28" s="12" customFormat="1" x14ac:dyDescent="0.25">
      <c r="K102" s="13"/>
      <c r="L102" s="14"/>
      <c r="M102" s="14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1:28" s="12" customFormat="1" x14ac:dyDescent="0.25">
      <c r="K103" s="13"/>
      <c r="L103" s="14"/>
      <c r="M103" s="14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1:28" s="12" customFormat="1" x14ac:dyDescent="0.25">
      <c r="K104" s="13"/>
      <c r="L104" s="14"/>
      <c r="M104" s="14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1:28" s="12" customFormat="1" x14ac:dyDescent="0.25">
      <c r="K105" s="13"/>
      <c r="L105" s="14"/>
      <c r="M105" s="14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1:28" s="12" customFormat="1" x14ac:dyDescent="0.25">
      <c r="K106" s="13"/>
      <c r="L106" s="14"/>
      <c r="M106" s="14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1:28" s="12" customFormat="1" x14ac:dyDescent="0.25">
      <c r="K107" s="13"/>
      <c r="L107" s="14"/>
      <c r="M107" s="14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1:28" s="12" customFormat="1" x14ac:dyDescent="0.25">
      <c r="K108" s="13"/>
      <c r="L108" s="14"/>
      <c r="M108" s="14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1:28" s="12" customFormat="1" x14ac:dyDescent="0.25">
      <c r="K109" s="13"/>
      <c r="L109" s="14"/>
      <c r="M109" s="14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1:28" s="12" customFormat="1" x14ac:dyDescent="0.25">
      <c r="K110" s="13"/>
      <c r="L110" s="14"/>
      <c r="M110" s="14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1:28" s="12" customFormat="1" x14ac:dyDescent="0.25">
      <c r="K111" s="13"/>
      <c r="L111" s="14"/>
      <c r="M111" s="14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1:28" s="12" customFormat="1" x14ac:dyDescent="0.25">
      <c r="K112" s="13"/>
      <c r="L112" s="14"/>
      <c r="M112" s="14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1:28" s="12" customFormat="1" x14ac:dyDescent="0.25">
      <c r="K113" s="13"/>
      <c r="L113" s="14"/>
      <c r="M113" s="14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1:28" s="12" customFormat="1" x14ac:dyDescent="0.25">
      <c r="K114" s="13"/>
      <c r="L114" s="14"/>
      <c r="M114" s="14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1:28" s="12" customFormat="1" x14ac:dyDescent="0.25">
      <c r="K115" s="13"/>
      <c r="L115" s="14"/>
      <c r="M115" s="14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1:28" s="12" customFormat="1" x14ac:dyDescent="0.25">
      <c r="K116" s="13"/>
      <c r="L116" s="14"/>
      <c r="M116" s="14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1:28" s="12" customFormat="1" x14ac:dyDescent="0.25">
      <c r="K117" s="13"/>
      <c r="L117" s="14"/>
      <c r="M117" s="14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1:28" s="12" customFormat="1" x14ac:dyDescent="0.25">
      <c r="K118" s="13"/>
      <c r="L118" s="14"/>
      <c r="M118" s="14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1:28" s="12" customFormat="1" x14ac:dyDescent="0.25">
      <c r="K119" s="13"/>
      <c r="L119" s="14"/>
      <c r="M119" s="14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1:28" s="12" customFormat="1" x14ac:dyDescent="0.25">
      <c r="K120" s="13"/>
      <c r="L120" s="14"/>
      <c r="M120" s="14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1:28" s="12" customFormat="1" x14ac:dyDescent="0.25">
      <c r="K121" s="13"/>
      <c r="L121" s="14"/>
      <c r="M121" s="14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1:28" s="12" customFormat="1" x14ac:dyDescent="0.25">
      <c r="K122" s="13"/>
      <c r="L122" s="14"/>
      <c r="M122" s="14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1:28" s="12" customFormat="1" x14ac:dyDescent="0.25">
      <c r="K123" s="13"/>
      <c r="L123" s="14"/>
      <c r="M123" s="14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1:28" s="12" customFormat="1" x14ac:dyDescent="0.25">
      <c r="K124" s="13"/>
      <c r="L124" s="14"/>
      <c r="M124" s="14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1:28" s="12" customFormat="1" x14ac:dyDescent="0.25">
      <c r="K125" s="13"/>
      <c r="L125" s="14"/>
      <c r="M125" s="14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1:28" s="12" customFormat="1" x14ac:dyDescent="0.25">
      <c r="K126" s="13"/>
      <c r="L126" s="14"/>
      <c r="M126" s="14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1:28" s="12" customFormat="1" x14ac:dyDescent="0.25">
      <c r="K127" s="13"/>
      <c r="L127" s="14"/>
      <c r="M127" s="14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1:28" s="12" customFormat="1" x14ac:dyDescent="0.25">
      <c r="K128" s="13"/>
      <c r="L128" s="14"/>
      <c r="M128" s="14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1:28" s="12" customFormat="1" x14ac:dyDescent="0.25">
      <c r="K129" s="13"/>
      <c r="L129" s="14"/>
      <c r="M129" s="14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1:28" s="12" customFormat="1" x14ac:dyDescent="0.25">
      <c r="K130" s="13"/>
      <c r="L130" s="14"/>
      <c r="M130" s="14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1:28" s="12" customFormat="1" x14ac:dyDescent="0.25">
      <c r="K131" s="13"/>
      <c r="L131" s="14"/>
      <c r="M131" s="14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1:28" s="12" customFormat="1" x14ac:dyDescent="0.25">
      <c r="K132" s="13"/>
      <c r="L132" s="14"/>
      <c r="M132" s="14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1:28" s="12" customFormat="1" x14ac:dyDescent="0.25">
      <c r="K133" s="13"/>
      <c r="L133" s="14"/>
      <c r="M133" s="14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1:28" s="12" customFormat="1" x14ac:dyDescent="0.25">
      <c r="K134" s="13"/>
      <c r="L134" s="14"/>
      <c r="M134" s="14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1:28" s="12" customFormat="1" x14ac:dyDescent="0.25">
      <c r="K135" s="13"/>
      <c r="L135" s="14"/>
      <c r="M135" s="14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1:28" s="12" customFormat="1" x14ac:dyDescent="0.25">
      <c r="K136" s="13"/>
      <c r="L136" s="14"/>
      <c r="M136" s="14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1:28" s="12" customFormat="1" x14ac:dyDescent="0.25">
      <c r="K137" s="13"/>
      <c r="L137" s="14"/>
      <c r="M137" s="14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1:28" s="12" customFormat="1" x14ac:dyDescent="0.25">
      <c r="K138" s="13"/>
      <c r="L138" s="14"/>
      <c r="M138" s="14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1:28" s="12" customFormat="1" x14ac:dyDescent="0.25">
      <c r="K139" s="13"/>
      <c r="L139" s="14"/>
      <c r="M139" s="14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1:28" s="12" customFormat="1" x14ac:dyDescent="0.25">
      <c r="K140" s="13"/>
      <c r="L140" s="14"/>
      <c r="M140" s="14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1:28" s="12" customFormat="1" x14ac:dyDescent="0.25">
      <c r="K141" s="13"/>
      <c r="L141" s="14"/>
      <c r="M141" s="14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1:28" s="12" customFormat="1" x14ac:dyDescent="0.25">
      <c r="K142" s="13"/>
      <c r="L142" s="14"/>
      <c r="M142" s="14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1:28" s="12" customFormat="1" x14ac:dyDescent="0.25">
      <c r="K143" s="13"/>
      <c r="L143" s="14"/>
      <c r="M143" s="14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1:28" s="12" customFormat="1" x14ac:dyDescent="0.25">
      <c r="K144" s="13"/>
      <c r="L144" s="14"/>
      <c r="M144" s="14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1:28" s="12" customFormat="1" x14ac:dyDescent="0.25">
      <c r="K145" s="13"/>
      <c r="L145" s="14"/>
      <c r="M145" s="14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1:28" s="12" customFormat="1" x14ac:dyDescent="0.25">
      <c r="K146" s="13"/>
      <c r="L146" s="14"/>
      <c r="M146" s="14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1:28" s="12" customFormat="1" x14ac:dyDescent="0.25">
      <c r="K147" s="13"/>
      <c r="L147" s="14"/>
      <c r="M147" s="14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1:28" s="12" customFormat="1" x14ac:dyDescent="0.25">
      <c r="K148" s="13"/>
      <c r="L148" s="14"/>
      <c r="M148" s="14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1:28" s="12" customFormat="1" x14ac:dyDescent="0.25">
      <c r="K149" s="13"/>
      <c r="L149" s="14"/>
      <c r="M149" s="14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1:28" s="12" customFormat="1" x14ac:dyDescent="0.25">
      <c r="K150" s="13"/>
      <c r="L150" s="14"/>
      <c r="M150" s="14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1:28" s="12" customFormat="1" x14ac:dyDescent="0.25">
      <c r="K151" s="13"/>
      <c r="L151" s="14"/>
      <c r="M151" s="14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1:28" s="12" customFormat="1" x14ac:dyDescent="0.25">
      <c r="K152" s="13"/>
      <c r="L152" s="14"/>
      <c r="M152" s="14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1:28" s="12" customFormat="1" x14ac:dyDescent="0.25">
      <c r="K153" s="13"/>
      <c r="L153" s="14"/>
      <c r="M153" s="14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1:28" s="12" customFormat="1" x14ac:dyDescent="0.25">
      <c r="K154" s="13"/>
      <c r="L154" s="14"/>
      <c r="M154" s="14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1:28" s="12" customFormat="1" x14ac:dyDescent="0.25">
      <c r="K155" s="13"/>
      <c r="L155" s="14"/>
      <c r="M155" s="14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1:28" s="12" customFormat="1" x14ac:dyDescent="0.25">
      <c r="K156" s="13"/>
      <c r="L156" s="14"/>
      <c r="M156" s="14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1:28" s="12" customFormat="1" x14ac:dyDescent="0.25">
      <c r="K157" s="13"/>
      <c r="L157" s="14"/>
      <c r="M157" s="14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1:28" s="12" customFormat="1" x14ac:dyDescent="0.25">
      <c r="K158" s="13"/>
      <c r="L158" s="14"/>
      <c r="M158" s="14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1:28" s="12" customFormat="1" x14ac:dyDescent="0.25">
      <c r="K159" s="13"/>
      <c r="L159" s="14"/>
      <c r="M159" s="14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1:28" s="12" customFormat="1" x14ac:dyDescent="0.25">
      <c r="K160" s="13"/>
      <c r="L160" s="14"/>
      <c r="M160" s="14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1:28" s="12" customFormat="1" x14ac:dyDescent="0.25">
      <c r="K161" s="13"/>
      <c r="L161" s="14"/>
      <c r="M161" s="14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1:28" s="12" customFormat="1" x14ac:dyDescent="0.25">
      <c r="K162" s="13"/>
      <c r="L162" s="14"/>
      <c r="M162" s="14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1:28" s="12" customFormat="1" x14ac:dyDescent="0.25">
      <c r="K163" s="13"/>
      <c r="L163" s="14"/>
      <c r="M163" s="14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1:28" s="12" customFormat="1" x14ac:dyDescent="0.25">
      <c r="K164" s="13"/>
      <c r="L164" s="14"/>
      <c r="M164" s="14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1:28" s="12" customFormat="1" x14ac:dyDescent="0.25">
      <c r="K165" s="13"/>
      <c r="L165" s="14"/>
      <c r="M165" s="14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1:28" s="12" customFormat="1" x14ac:dyDescent="0.25">
      <c r="K166" s="13"/>
      <c r="L166" s="14"/>
      <c r="M166" s="14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1:28" s="12" customFormat="1" x14ac:dyDescent="0.25">
      <c r="K167" s="13"/>
      <c r="L167" s="14"/>
      <c r="M167" s="14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1:28" s="12" customFormat="1" x14ac:dyDescent="0.25">
      <c r="K168" s="13"/>
      <c r="L168" s="14"/>
      <c r="M168" s="14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1:28" s="12" customFormat="1" x14ac:dyDescent="0.25">
      <c r="K169" s="13"/>
      <c r="L169" s="14"/>
      <c r="M169" s="14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1:28" s="12" customFormat="1" x14ac:dyDescent="0.25">
      <c r="K170" s="13"/>
      <c r="L170" s="14"/>
      <c r="M170" s="14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1:28" s="12" customFormat="1" x14ac:dyDescent="0.25">
      <c r="K171" s="13"/>
      <c r="L171" s="14"/>
      <c r="M171" s="14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1:28" s="12" customFormat="1" x14ac:dyDescent="0.25">
      <c r="K172" s="13"/>
      <c r="L172" s="14"/>
      <c r="M172" s="14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1:28" s="12" customFormat="1" x14ac:dyDescent="0.25">
      <c r="K173" s="13"/>
      <c r="L173" s="14"/>
      <c r="M173" s="14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1:28" s="12" customFormat="1" x14ac:dyDescent="0.25">
      <c r="K174" s="13"/>
      <c r="L174" s="14"/>
      <c r="M174" s="14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1:28" s="12" customFormat="1" x14ac:dyDescent="0.25">
      <c r="K175" s="13"/>
      <c r="L175" s="14"/>
      <c r="M175" s="14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1:28" s="12" customFormat="1" x14ac:dyDescent="0.25">
      <c r="K176" s="13"/>
      <c r="L176" s="14"/>
      <c r="M176" s="14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1:28" s="12" customFormat="1" x14ac:dyDescent="0.25">
      <c r="K177" s="13"/>
      <c r="L177" s="14"/>
      <c r="M177" s="14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1:28" s="12" customFormat="1" x14ac:dyDescent="0.25">
      <c r="K178" s="13"/>
      <c r="L178" s="14"/>
      <c r="M178" s="14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1:28" s="12" customFormat="1" x14ac:dyDescent="0.25">
      <c r="K179" s="13"/>
      <c r="L179" s="14"/>
      <c r="M179" s="14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1:28" s="12" customFormat="1" x14ac:dyDescent="0.25">
      <c r="K180" s="13"/>
      <c r="L180" s="14"/>
      <c r="M180" s="14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1:28" s="12" customFormat="1" x14ac:dyDescent="0.25">
      <c r="K181" s="13"/>
      <c r="L181" s="14"/>
      <c r="M181" s="14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1:28" s="12" customFormat="1" x14ac:dyDescent="0.25">
      <c r="K182" s="13"/>
      <c r="L182" s="14"/>
      <c r="M182" s="14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1:28" s="12" customFormat="1" x14ac:dyDescent="0.25">
      <c r="K183" s="13"/>
      <c r="L183" s="14"/>
      <c r="M183" s="14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1:28" s="12" customFormat="1" x14ac:dyDescent="0.25">
      <c r="K184" s="13"/>
      <c r="L184" s="14"/>
      <c r="M184" s="14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1:28" s="12" customFormat="1" x14ac:dyDescent="0.25">
      <c r="K185" s="13"/>
      <c r="L185" s="14"/>
      <c r="M185" s="14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1:28" s="12" customFormat="1" x14ac:dyDescent="0.25">
      <c r="K186" s="13"/>
      <c r="L186" s="14"/>
      <c r="M186" s="14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1:28" s="12" customFormat="1" x14ac:dyDescent="0.25">
      <c r="K187" s="13"/>
      <c r="L187" s="14"/>
      <c r="M187" s="14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1:28" s="12" customFormat="1" x14ac:dyDescent="0.25">
      <c r="K188" s="13"/>
      <c r="L188" s="14"/>
      <c r="M188" s="14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1:28" s="12" customFormat="1" x14ac:dyDescent="0.25">
      <c r="K189" s="13"/>
      <c r="L189" s="14"/>
      <c r="M189" s="14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1:28" s="12" customFormat="1" x14ac:dyDescent="0.25">
      <c r="K190" s="13"/>
      <c r="L190" s="14"/>
      <c r="M190" s="14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1:28" s="12" customFormat="1" x14ac:dyDescent="0.25">
      <c r="K191" s="13"/>
      <c r="L191" s="14"/>
      <c r="M191" s="14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1:28" s="12" customFormat="1" x14ac:dyDescent="0.25">
      <c r="K192" s="13"/>
      <c r="L192" s="14"/>
      <c r="M192" s="14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1:28" s="12" customFormat="1" x14ac:dyDescent="0.25">
      <c r="K193" s="13"/>
      <c r="L193" s="14"/>
      <c r="M193" s="14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1:28" s="12" customFormat="1" x14ac:dyDescent="0.25">
      <c r="K194" s="13"/>
      <c r="L194" s="14"/>
      <c r="M194" s="14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1:28" s="12" customFormat="1" x14ac:dyDescent="0.25">
      <c r="K195" s="13"/>
      <c r="L195" s="14"/>
      <c r="M195" s="14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1:28" s="12" customFormat="1" x14ac:dyDescent="0.25">
      <c r="K196" s="13"/>
      <c r="L196" s="14"/>
      <c r="M196" s="14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1:28" s="12" customFormat="1" x14ac:dyDescent="0.25">
      <c r="K197" s="13"/>
      <c r="L197" s="14"/>
      <c r="M197" s="14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1:28" s="12" customFormat="1" x14ac:dyDescent="0.25">
      <c r="K198" s="13"/>
      <c r="L198" s="14"/>
      <c r="M198" s="14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1:28" s="12" customFormat="1" x14ac:dyDescent="0.25">
      <c r="K199" s="13"/>
      <c r="L199" s="14"/>
      <c r="M199" s="14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1:28" s="12" customFormat="1" x14ac:dyDescent="0.25">
      <c r="K200" s="13"/>
      <c r="L200" s="14"/>
      <c r="M200" s="14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1:28" s="12" customFormat="1" x14ac:dyDescent="0.25">
      <c r="K201" s="13"/>
      <c r="L201" s="14"/>
      <c r="M201" s="14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1:28" s="12" customFormat="1" x14ac:dyDescent="0.25">
      <c r="K202" s="13"/>
      <c r="L202" s="14"/>
      <c r="M202" s="14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1:28" s="12" customFormat="1" x14ac:dyDescent="0.25">
      <c r="K203" s="13"/>
      <c r="L203" s="14"/>
      <c r="M203" s="14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1:28" s="12" customFormat="1" x14ac:dyDescent="0.25">
      <c r="K204" s="13"/>
      <c r="L204" s="14"/>
      <c r="M204" s="14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1:28" s="12" customFormat="1" x14ac:dyDescent="0.25">
      <c r="K205" s="13"/>
      <c r="L205" s="14"/>
      <c r="M205" s="14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1:28" s="12" customFormat="1" x14ac:dyDescent="0.25">
      <c r="K206" s="13"/>
      <c r="L206" s="14"/>
      <c r="M206" s="14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1:28" s="12" customFormat="1" x14ac:dyDescent="0.25">
      <c r="K207" s="13"/>
      <c r="L207" s="14"/>
      <c r="M207" s="14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1:28" s="12" customFormat="1" x14ac:dyDescent="0.25">
      <c r="K208" s="13"/>
      <c r="L208" s="14"/>
      <c r="M208" s="14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1:28" s="12" customFormat="1" x14ac:dyDescent="0.25">
      <c r="K209" s="13"/>
      <c r="L209" s="14"/>
      <c r="M209" s="14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1:28" s="12" customFormat="1" x14ac:dyDescent="0.25">
      <c r="K210" s="13"/>
      <c r="L210" s="14"/>
      <c r="M210" s="14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1:28" s="12" customFormat="1" x14ac:dyDescent="0.25">
      <c r="K211" s="13"/>
      <c r="L211" s="14"/>
      <c r="M211" s="14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1:28" s="12" customFormat="1" x14ac:dyDescent="0.25">
      <c r="K212" s="13"/>
      <c r="L212" s="14"/>
      <c r="M212" s="14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1:28" s="12" customFormat="1" x14ac:dyDescent="0.25">
      <c r="K213" s="13"/>
      <c r="L213" s="14"/>
      <c r="M213" s="14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1:28" s="12" customFormat="1" x14ac:dyDescent="0.25">
      <c r="K214" s="13"/>
      <c r="L214" s="14"/>
      <c r="M214" s="14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1:28" s="12" customFormat="1" x14ac:dyDescent="0.25">
      <c r="K215" s="13"/>
      <c r="L215" s="14"/>
      <c r="M215" s="14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1:28" s="12" customFormat="1" x14ac:dyDescent="0.25">
      <c r="K216" s="13"/>
      <c r="L216" s="14"/>
      <c r="M216" s="14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1:28" s="12" customFormat="1" x14ac:dyDescent="0.25">
      <c r="K217" s="13"/>
      <c r="L217" s="14"/>
      <c r="M217" s="14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1:28" s="12" customFormat="1" x14ac:dyDescent="0.25">
      <c r="K218" s="13"/>
      <c r="L218" s="14"/>
      <c r="M218" s="14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1:28" s="12" customFormat="1" x14ac:dyDescent="0.25">
      <c r="K219" s="13"/>
      <c r="L219" s="14"/>
      <c r="M219" s="14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1:28" s="12" customFormat="1" x14ac:dyDescent="0.25">
      <c r="K220" s="13"/>
      <c r="L220" s="14"/>
      <c r="M220" s="14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1:28" s="12" customFormat="1" x14ac:dyDescent="0.25">
      <c r="K221" s="13"/>
      <c r="L221" s="14"/>
      <c r="M221" s="14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1:28" s="12" customFormat="1" x14ac:dyDescent="0.25">
      <c r="K222" s="13"/>
      <c r="L222" s="14"/>
      <c r="M222" s="14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1:28" s="12" customFormat="1" x14ac:dyDescent="0.25">
      <c r="K223" s="13"/>
      <c r="L223" s="14"/>
      <c r="M223" s="14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1:28" s="12" customFormat="1" x14ac:dyDescent="0.25">
      <c r="K224" s="13"/>
      <c r="L224" s="14"/>
      <c r="M224" s="14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11:28" s="12" customFormat="1" x14ac:dyDescent="0.25">
      <c r="K225" s="13"/>
      <c r="L225" s="14"/>
      <c r="M225" s="14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11:28" s="12" customFormat="1" x14ac:dyDescent="0.25">
      <c r="K226" s="13"/>
      <c r="L226" s="14"/>
      <c r="M226" s="14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1:28" s="12" customFormat="1" x14ac:dyDescent="0.25">
      <c r="K227" s="13"/>
      <c r="L227" s="14"/>
      <c r="M227" s="14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1:28" s="12" customFormat="1" x14ac:dyDescent="0.25">
      <c r="K228" s="13"/>
      <c r="L228" s="14"/>
      <c r="M228" s="14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1:28" s="12" customFormat="1" x14ac:dyDescent="0.25">
      <c r="K229" s="13"/>
      <c r="L229" s="14"/>
      <c r="M229" s="14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1:28" s="12" customFormat="1" x14ac:dyDescent="0.25">
      <c r="K230" s="13"/>
      <c r="L230" s="14"/>
      <c r="M230" s="14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1:28" s="12" customFormat="1" x14ac:dyDescent="0.25">
      <c r="K231" s="13"/>
      <c r="L231" s="14"/>
      <c r="M231" s="14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1:28" s="12" customFormat="1" x14ac:dyDescent="0.25">
      <c r="K232" s="13"/>
      <c r="L232" s="14"/>
      <c r="M232" s="14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1:28" s="12" customFormat="1" x14ac:dyDescent="0.25">
      <c r="K233" s="13"/>
      <c r="L233" s="14"/>
      <c r="M233" s="14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1:28" s="12" customFormat="1" x14ac:dyDescent="0.25">
      <c r="K234" s="13"/>
      <c r="L234" s="14"/>
      <c r="M234" s="14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1:28" s="12" customFormat="1" x14ac:dyDescent="0.25">
      <c r="K235" s="13"/>
      <c r="L235" s="14"/>
      <c r="M235" s="14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1:28" s="12" customFormat="1" x14ac:dyDescent="0.25">
      <c r="K236" s="13"/>
      <c r="L236" s="14"/>
      <c r="M236" s="14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1:28" s="12" customFormat="1" x14ac:dyDescent="0.25">
      <c r="K237" s="13"/>
      <c r="L237" s="14"/>
      <c r="M237" s="14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1:28" s="12" customFormat="1" x14ac:dyDescent="0.25">
      <c r="K238" s="13"/>
      <c r="L238" s="14"/>
      <c r="M238" s="14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1:28" s="12" customFormat="1" x14ac:dyDescent="0.25">
      <c r="K239" s="13"/>
      <c r="L239" s="14"/>
      <c r="M239" s="14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1:28" s="12" customFormat="1" x14ac:dyDescent="0.25">
      <c r="K240" s="13"/>
      <c r="L240" s="14"/>
      <c r="M240" s="14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1:28" s="12" customFormat="1" x14ac:dyDescent="0.25">
      <c r="K241" s="13"/>
      <c r="L241" s="14"/>
      <c r="M241" s="14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1:28" s="12" customFormat="1" x14ac:dyDescent="0.25">
      <c r="K242" s="13"/>
      <c r="L242" s="14"/>
      <c r="M242" s="14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1:28" s="12" customFormat="1" x14ac:dyDescent="0.25">
      <c r="K243" s="13"/>
      <c r="L243" s="14"/>
      <c r="M243" s="14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1:28" s="12" customFormat="1" x14ac:dyDescent="0.25">
      <c r="K244" s="13"/>
      <c r="L244" s="14"/>
      <c r="M244" s="14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1:28" s="12" customFormat="1" x14ac:dyDescent="0.25">
      <c r="K245" s="13"/>
      <c r="L245" s="14"/>
      <c r="M245" s="14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11:28" s="12" customFormat="1" x14ac:dyDescent="0.25">
      <c r="K246" s="13"/>
      <c r="L246" s="14"/>
      <c r="M246" s="14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11:28" s="12" customFormat="1" x14ac:dyDescent="0.25">
      <c r="K247" s="13"/>
      <c r="L247" s="14"/>
      <c r="M247" s="14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11:28" s="12" customFormat="1" x14ac:dyDescent="0.25">
      <c r="K248" s="13"/>
      <c r="L248" s="14"/>
      <c r="M248" s="14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11:28" s="12" customFormat="1" x14ac:dyDescent="0.25">
      <c r="K249" s="13"/>
      <c r="L249" s="14"/>
      <c r="M249" s="14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11:28" s="12" customFormat="1" x14ac:dyDescent="0.25">
      <c r="K250" s="13"/>
      <c r="L250" s="14"/>
      <c r="M250" s="14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11:28" s="12" customFormat="1" x14ac:dyDescent="0.25">
      <c r="K251" s="13"/>
      <c r="L251" s="14"/>
      <c r="M251" s="14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1:28" s="12" customFormat="1" x14ac:dyDescent="0.25">
      <c r="K252" s="13"/>
      <c r="L252" s="14"/>
      <c r="M252" s="14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1:28" s="12" customFormat="1" x14ac:dyDescent="0.25">
      <c r="K253" s="13"/>
      <c r="L253" s="14"/>
      <c r="M253" s="14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1:28" s="12" customFormat="1" x14ac:dyDescent="0.25">
      <c r="K254" s="13"/>
      <c r="L254" s="14"/>
      <c r="M254" s="14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1:28" s="12" customFormat="1" x14ac:dyDescent="0.25">
      <c r="K255" s="13"/>
      <c r="L255" s="14"/>
      <c r="M255" s="14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1:28" s="12" customFormat="1" x14ac:dyDescent="0.25">
      <c r="K256" s="13"/>
      <c r="L256" s="14"/>
      <c r="M256" s="14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1:28" s="12" customFormat="1" x14ac:dyDescent="0.25">
      <c r="K257" s="13"/>
      <c r="L257" s="14"/>
      <c r="M257" s="14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1:28" s="12" customFormat="1" x14ac:dyDescent="0.25">
      <c r="K258" s="13"/>
      <c r="L258" s="14"/>
      <c r="M258" s="14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1:28" s="12" customFormat="1" x14ac:dyDescent="0.25">
      <c r="K259" s="13"/>
      <c r="L259" s="14"/>
      <c r="M259" s="14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1:28" s="12" customFormat="1" x14ac:dyDescent="0.25">
      <c r="K260" s="13"/>
      <c r="L260" s="14"/>
      <c r="M260" s="14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1:28" s="12" customFormat="1" x14ac:dyDescent="0.25">
      <c r="K261" s="13"/>
      <c r="L261" s="14"/>
      <c r="M261" s="14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1:28" s="12" customFormat="1" x14ac:dyDescent="0.25">
      <c r="K262" s="13"/>
      <c r="L262" s="14"/>
      <c r="M262" s="14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1:28" s="12" customFormat="1" x14ac:dyDescent="0.25">
      <c r="K263" s="13"/>
      <c r="L263" s="14"/>
      <c r="M263" s="14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1:28" s="12" customFormat="1" x14ac:dyDescent="0.25">
      <c r="K264" s="13"/>
      <c r="L264" s="14"/>
      <c r="M264" s="14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1:28" s="12" customFormat="1" x14ac:dyDescent="0.25">
      <c r="K265" s="13"/>
      <c r="L265" s="14"/>
      <c r="M265" s="14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1:28" s="12" customFormat="1" x14ac:dyDescent="0.25">
      <c r="K266" s="13"/>
      <c r="L266" s="14"/>
      <c r="M266" s="14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1:28" s="12" customFormat="1" x14ac:dyDescent="0.25">
      <c r="K267" s="13"/>
      <c r="L267" s="14"/>
      <c r="M267" s="14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1:28" s="12" customFormat="1" x14ac:dyDescent="0.25">
      <c r="K268" s="13"/>
      <c r="L268" s="14"/>
      <c r="M268" s="14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1:28" s="12" customFormat="1" x14ac:dyDescent="0.25">
      <c r="K269" s="13"/>
      <c r="L269" s="14"/>
      <c r="M269" s="14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1:28" s="12" customFormat="1" x14ac:dyDescent="0.25">
      <c r="K270" s="13"/>
      <c r="L270" s="14"/>
      <c r="M270" s="14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1:28" s="12" customFormat="1" x14ac:dyDescent="0.25">
      <c r="K271" s="13"/>
      <c r="L271" s="14"/>
      <c r="M271" s="14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1:28" s="12" customFormat="1" x14ac:dyDescent="0.25">
      <c r="K272" s="13"/>
      <c r="L272" s="14"/>
      <c r="M272" s="14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1:28" s="12" customFormat="1" x14ac:dyDescent="0.25">
      <c r="K273" s="13"/>
      <c r="L273" s="14"/>
      <c r="M273" s="14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11:28" s="12" customFormat="1" x14ac:dyDescent="0.25">
      <c r="K274" s="13"/>
      <c r="L274" s="14"/>
      <c r="M274" s="14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11:28" s="12" customFormat="1" x14ac:dyDescent="0.25">
      <c r="K275" s="13"/>
      <c r="L275" s="14"/>
      <c r="M275" s="14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1:28" s="12" customFormat="1" x14ac:dyDescent="0.25">
      <c r="K276" s="13"/>
      <c r="L276" s="14"/>
      <c r="M276" s="14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1:28" s="12" customFormat="1" x14ac:dyDescent="0.25">
      <c r="K277" s="13"/>
      <c r="L277" s="14"/>
      <c r="M277" s="14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1:28" s="12" customFormat="1" x14ac:dyDescent="0.25">
      <c r="K278" s="13"/>
      <c r="L278" s="14"/>
      <c r="M278" s="14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1:28" s="12" customFormat="1" x14ac:dyDescent="0.25">
      <c r="K279" s="13"/>
      <c r="L279" s="14"/>
      <c r="M279" s="14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1:28" s="12" customFormat="1" x14ac:dyDescent="0.25">
      <c r="K280" s="13"/>
      <c r="L280" s="14"/>
      <c r="M280" s="14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1:28" s="12" customFormat="1" x14ac:dyDescent="0.25">
      <c r="K281" s="13"/>
      <c r="L281" s="14"/>
      <c r="M281" s="14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1:28" s="12" customFormat="1" x14ac:dyDescent="0.25">
      <c r="K282" s="13"/>
      <c r="L282" s="14"/>
      <c r="M282" s="14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1:28" s="12" customFormat="1" x14ac:dyDescent="0.25">
      <c r="K283" s="13"/>
      <c r="L283" s="14"/>
      <c r="M283" s="14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1:28" s="12" customFormat="1" x14ac:dyDescent="0.25">
      <c r="K284" s="13"/>
      <c r="L284" s="14"/>
      <c r="M284" s="14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1:28" s="12" customFormat="1" x14ac:dyDescent="0.25">
      <c r="K285" s="13"/>
      <c r="L285" s="14"/>
      <c r="M285" s="14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11:28" s="12" customFormat="1" x14ac:dyDescent="0.25">
      <c r="K286" s="13"/>
      <c r="L286" s="14"/>
      <c r="M286" s="14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1:28" s="12" customFormat="1" x14ac:dyDescent="0.25">
      <c r="K287" s="13"/>
      <c r="L287" s="14"/>
      <c r="M287" s="14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1:28" s="12" customFormat="1" x14ac:dyDescent="0.25">
      <c r="K288" s="13"/>
      <c r="L288" s="14"/>
      <c r="M288" s="14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1:28" s="12" customFormat="1" x14ac:dyDescent="0.25">
      <c r="K289" s="13"/>
      <c r="L289" s="14"/>
      <c r="M289" s="14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1:28" s="12" customFormat="1" x14ac:dyDescent="0.25">
      <c r="K290" s="13"/>
      <c r="L290" s="14"/>
      <c r="M290" s="14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1:28" s="12" customFormat="1" x14ac:dyDescent="0.25">
      <c r="K291" s="13"/>
      <c r="L291" s="14"/>
      <c r="M291" s="14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11:28" s="12" customFormat="1" x14ac:dyDescent="0.25">
      <c r="K292" s="13"/>
      <c r="L292" s="14"/>
      <c r="M292" s="14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1:28" s="12" customFormat="1" x14ac:dyDescent="0.25">
      <c r="K293" s="13"/>
      <c r="L293" s="14"/>
      <c r="M293" s="14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1:28" s="12" customFormat="1" x14ac:dyDescent="0.25">
      <c r="K294" s="13"/>
      <c r="L294" s="14"/>
      <c r="M294" s="14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1:28" s="12" customFormat="1" x14ac:dyDescent="0.25">
      <c r="K295" s="13"/>
      <c r="L295" s="14"/>
      <c r="M295" s="14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1:28" s="12" customFormat="1" x14ac:dyDescent="0.25">
      <c r="K296" s="13"/>
      <c r="L296" s="14"/>
      <c r="M296" s="14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11:28" s="12" customFormat="1" x14ac:dyDescent="0.25">
      <c r="K297" s="13"/>
      <c r="L297" s="14"/>
      <c r="M297" s="14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11:28" s="12" customFormat="1" x14ac:dyDescent="0.25">
      <c r="K298" s="13"/>
      <c r="L298" s="14"/>
      <c r="M298" s="14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1:28" s="12" customFormat="1" x14ac:dyDescent="0.25">
      <c r="K299" s="13"/>
      <c r="L299" s="14"/>
      <c r="M299" s="14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1:28" s="12" customFormat="1" x14ac:dyDescent="0.25">
      <c r="K300" s="13"/>
      <c r="L300" s="14"/>
      <c r="M300" s="14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1:28" s="12" customFormat="1" x14ac:dyDescent="0.25">
      <c r="K301" s="13"/>
      <c r="L301" s="14"/>
      <c r="M301" s="14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1:28" s="12" customFormat="1" x14ac:dyDescent="0.25">
      <c r="K302" s="13"/>
      <c r="L302" s="14"/>
      <c r="M302" s="14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1:28" s="12" customFormat="1" x14ac:dyDescent="0.25">
      <c r="K303" s="13"/>
      <c r="L303" s="14"/>
      <c r="M303" s="14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1:28" s="12" customFormat="1" x14ac:dyDescent="0.25">
      <c r="K304" s="13"/>
      <c r="L304" s="14"/>
      <c r="M304" s="14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1:28" s="12" customFormat="1" x14ac:dyDescent="0.25">
      <c r="K305" s="13"/>
      <c r="L305" s="14"/>
      <c r="M305" s="14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1:28" s="12" customFormat="1" x14ac:dyDescent="0.25">
      <c r="K306" s="13"/>
      <c r="L306" s="14"/>
      <c r="M306" s="14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1:28" s="12" customFormat="1" x14ac:dyDescent="0.25">
      <c r="K307" s="13"/>
      <c r="L307" s="14"/>
      <c r="M307" s="14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1:28" s="12" customFormat="1" x14ac:dyDescent="0.25">
      <c r="K308" s="13"/>
      <c r="L308" s="14"/>
      <c r="M308" s="14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1:28" s="12" customFormat="1" x14ac:dyDescent="0.25">
      <c r="K309" s="13"/>
      <c r="L309" s="14"/>
      <c r="M309" s="14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1:28" s="12" customFormat="1" x14ac:dyDescent="0.25">
      <c r="K310" s="13"/>
      <c r="L310" s="14"/>
      <c r="M310" s="14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1:28" s="12" customFormat="1" x14ac:dyDescent="0.25">
      <c r="K311" s="13"/>
      <c r="L311" s="14"/>
      <c r="M311" s="14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1:28" s="12" customFormat="1" x14ac:dyDescent="0.25">
      <c r="K312" s="13"/>
      <c r="L312" s="14"/>
      <c r="M312" s="14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1:28" s="12" customFormat="1" x14ac:dyDescent="0.25">
      <c r="K313" s="13"/>
      <c r="L313" s="14"/>
      <c r="M313" s="14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1:28" s="12" customFormat="1" x14ac:dyDescent="0.25">
      <c r="K314" s="13"/>
      <c r="L314" s="14"/>
      <c r="M314" s="14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1:28" s="12" customFormat="1" x14ac:dyDescent="0.25">
      <c r="K315" s="13"/>
      <c r="L315" s="14"/>
      <c r="M315" s="14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1:28" s="12" customFormat="1" x14ac:dyDescent="0.25">
      <c r="K316" s="13"/>
      <c r="L316" s="14"/>
      <c r="M316" s="14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1:28" s="12" customFormat="1" x14ac:dyDescent="0.25">
      <c r="K317" s="13"/>
      <c r="L317" s="14"/>
      <c r="M317" s="14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1:28" s="12" customFormat="1" x14ac:dyDescent="0.25">
      <c r="K318" s="13"/>
      <c r="L318" s="14"/>
      <c r="M318" s="14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1:28" s="12" customFormat="1" x14ac:dyDescent="0.25">
      <c r="K319" s="13"/>
      <c r="L319" s="14"/>
      <c r="M319" s="14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1:28" s="12" customFormat="1" x14ac:dyDescent="0.25">
      <c r="K320" s="13"/>
      <c r="L320" s="14"/>
      <c r="M320" s="14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11:28" s="12" customFormat="1" x14ac:dyDescent="0.25">
      <c r="K321" s="13"/>
      <c r="L321" s="14"/>
      <c r="M321" s="14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11:28" s="12" customFormat="1" x14ac:dyDescent="0.25">
      <c r="K322" s="13"/>
      <c r="L322" s="14"/>
      <c r="M322" s="14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1:28" s="12" customFormat="1" x14ac:dyDescent="0.25">
      <c r="K323" s="13"/>
      <c r="L323" s="14"/>
      <c r="M323" s="14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11:28" s="12" customFormat="1" x14ac:dyDescent="0.25">
      <c r="K324" s="13"/>
      <c r="L324" s="14"/>
      <c r="M324" s="14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11:28" s="12" customFormat="1" x14ac:dyDescent="0.25">
      <c r="K325" s="13"/>
      <c r="L325" s="14"/>
      <c r="M325" s="14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spans="11:28" s="12" customFormat="1" x14ac:dyDescent="0.25">
      <c r="K326" s="13"/>
      <c r="L326" s="14"/>
      <c r="M326" s="14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spans="11:28" s="12" customFormat="1" x14ac:dyDescent="0.25">
      <c r="K327" s="13"/>
      <c r="L327" s="14"/>
      <c r="M327" s="14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1:28" s="12" customFormat="1" x14ac:dyDescent="0.25">
      <c r="K328" s="13"/>
      <c r="L328" s="14"/>
      <c r="M328" s="14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11:28" s="12" customFormat="1" x14ac:dyDescent="0.25">
      <c r="K329" s="13"/>
      <c r="L329" s="14"/>
      <c r="M329" s="14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11:28" s="12" customFormat="1" x14ac:dyDescent="0.25">
      <c r="K330" s="13"/>
      <c r="L330" s="14"/>
      <c r="M330" s="14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spans="11:28" s="12" customFormat="1" x14ac:dyDescent="0.25">
      <c r="K331" s="13"/>
      <c r="L331" s="14"/>
      <c r="M331" s="14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spans="11:28" s="12" customFormat="1" x14ac:dyDescent="0.25">
      <c r="K332" s="13"/>
      <c r="L332" s="14"/>
      <c r="M332" s="14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11:28" s="12" customFormat="1" x14ac:dyDescent="0.25">
      <c r="K333" s="13"/>
      <c r="L333" s="14"/>
      <c r="M333" s="14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spans="11:28" s="12" customFormat="1" x14ac:dyDescent="0.25">
      <c r="K334" s="13"/>
      <c r="L334" s="14"/>
      <c r="M334" s="14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spans="11:28" s="12" customFormat="1" x14ac:dyDescent="0.25">
      <c r="K335" s="13"/>
      <c r="L335" s="14"/>
      <c r="M335" s="14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spans="11:28" s="12" customFormat="1" x14ac:dyDescent="0.25">
      <c r="K336" s="13"/>
      <c r="L336" s="14"/>
      <c r="M336" s="14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spans="11:28" s="12" customFormat="1" x14ac:dyDescent="0.25">
      <c r="K337" s="13"/>
      <c r="L337" s="14"/>
      <c r="M337" s="14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spans="11:28" s="12" customFormat="1" x14ac:dyDescent="0.25">
      <c r="K338" s="13"/>
      <c r="L338" s="14"/>
      <c r="M338" s="14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spans="11:28" s="12" customFormat="1" x14ac:dyDescent="0.25">
      <c r="K339" s="13"/>
      <c r="L339" s="14"/>
      <c r="M339" s="14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spans="11:28" s="12" customFormat="1" x14ac:dyDescent="0.25">
      <c r="K340" s="13"/>
      <c r="L340" s="14"/>
      <c r="M340" s="14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spans="11:28" s="12" customFormat="1" x14ac:dyDescent="0.25">
      <c r="K341" s="13"/>
      <c r="L341" s="14"/>
      <c r="M341" s="14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11:28" s="12" customFormat="1" x14ac:dyDescent="0.25">
      <c r="K342" s="13"/>
      <c r="L342" s="14"/>
      <c r="M342" s="14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spans="11:28" s="12" customFormat="1" x14ac:dyDescent="0.25">
      <c r="K343" s="13"/>
      <c r="L343" s="14"/>
      <c r="M343" s="14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spans="11:28" s="12" customFormat="1" x14ac:dyDescent="0.25">
      <c r="K344" s="13"/>
      <c r="L344" s="14"/>
      <c r="M344" s="14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spans="11:28" s="12" customFormat="1" x14ac:dyDescent="0.25">
      <c r="K345" s="13"/>
      <c r="L345" s="14"/>
      <c r="M345" s="14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11:28" s="12" customFormat="1" x14ac:dyDescent="0.25">
      <c r="K346" s="13"/>
      <c r="L346" s="14"/>
      <c r="M346" s="14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11:28" s="12" customFormat="1" x14ac:dyDescent="0.25">
      <c r="K347" s="13"/>
      <c r="L347" s="14"/>
      <c r="M347" s="14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spans="11:28" s="12" customFormat="1" x14ac:dyDescent="0.25">
      <c r="K348" s="13"/>
      <c r="L348" s="14"/>
      <c r="M348" s="14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spans="11:28" s="12" customFormat="1" x14ac:dyDescent="0.25">
      <c r="K349" s="13"/>
      <c r="L349" s="14"/>
      <c r="M349" s="14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spans="11:28" s="12" customFormat="1" x14ac:dyDescent="0.25">
      <c r="K350" s="13"/>
      <c r="L350" s="14"/>
      <c r="M350" s="14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spans="11:28" s="12" customFormat="1" x14ac:dyDescent="0.25">
      <c r="K351" s="13"/>
      <c r="L351" s="14"/>
      <c r="M351" s="14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11:28" s="12" customFormat="1" x14ac:dyDescent="0.25">
      <c r="K352" s="13"/>
      <c r="L352" s="14"/>
      <c r="M352" s="14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  <row r="353" spans="11:28" s="12" customFormat="1" x14ac:dyDescent="0.25">
      <c r="K353" s="13"/>
      <c r="L353" s="14"/>
      <c r="M353" s="14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</row>
    <row r="354" spans="11:28" s="12" customFormat="1" x14ac:dyDescent="0.25">
      <c r="K354" s="13"/>
      <c r="L354" s="14"/>
      <c r="M354" s="14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spans="11:28" s="12" customFormat="1" x14ac:dyDescent="0.25">
      <c r="K355" s="13"/>
      <c r="L355" s="14"/>
      <c r="M355" s="14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</row>
    <row r="356" spans="11:28" s="12" customFormat="1" x14ac:dyDescent="0.25">
      <c r="K356" s="13"/>
      <c r="L356" s="14"/>
      <c r="M356" s="14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spans="11:28" s="12" customFormat="1" x14ac:dyDescent="0.25">
      <c r="K357" s="13"/>
      <c r="L357" s="14"/>
      <c r="M357" s="14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</row>
    <row r="358" spans="11:28" s="12" customFormat="1" x14ac:dyDescent="0.25">
      <c r="K358" s="13"/>
      <c r="L358" s="14"/>
      <c r="M358" s="14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</row>
    <row r="359" spans="11:28" s="12" customFormat="1" x14ac:dyDescent="0.25">
      <c r="K359" s="13"/>
      <c r="L359" s="14"/>
      <c r="M359" s="14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</row>
    <row r="360" spans="11:28" s="12" customFormat="1" x14ac:dyDescent="0.25">
      <c r="K360" s="13"/>
      <c r="L360" s="14"/>
      <c r="M360" s="14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</row>
    <row r="361" spans="11:28" s="12" customFormat="1" x14ac:dyDescent="0.25">
      <c r="K361" s="13"/>
      <c r="L361" s="14"/>
      <c r="M361" s="14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</row>
    <row r="362" spans="11:28" s="12" customFormat="1" x14ac:dyDescent="0.25">
      <c r="K362" s="13"/>
      <c r="L362" s="14"/>
      <c r="M362" s="14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</row>
    <row r="363" spans="11:28" s="12" customFormat="1" x14ac:dyDescent="0.25">
      <c r="K363" s="13"/>
      <c r="L363" s="14"/>
      <c r="M363" s="14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</row>
    <row r="364" spans="11:28" s="12" customFormat="1" x14ac:dyDescent="0.25">
      <c r="K364" s="13"/>
      <c r="L364" s="14"/>
      <c r="M364" s="14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</row>
    <row r="365" spans="11:28" s="12" customFormat="1" x14ac:dyDescent="0.25">
      <c r="K365" s="13"/>
      <c r="L365" s="14"/>
      <c r="M365" s="14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</row>
    <row r="366" spans="11:28" s="12" customFormat="1" x14ac:dyDescent="0.25">
      <c r="K366" s="13"/>
      <c r="L366" s="14"/>
      <c r="M366" s="14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</row>
    <row r="367" spans="11:28" s="12" customFormat="1" x14ac:dyDescent="0.25">
      <c r="K367" s="13"/>
      <c r="L367" s="14"/>
      <c r="M367" s="14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</row>
    <row r="368" spans="11:28" s="12" customFormat="1" x14ac:dyDescent="0.25">
      <c r="K368" s="13"/>
      <c r="L368" s="14"/>
      <c r="M368" s="14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</row>
    <row r="369" spans="11:28" s="12" customFormat="1" x14ac:dyDescent="0.25">
      <c r="K369" s="13"/>
      <c r="L369" s="14"/>
      <c r="M369" s="14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11:28" s="12" customFormat="1" x14ac:dyDescent="0.25">
      <c r="K370" s="13"/>
      <c r="L370" s="14"/>
      <c r="M370" s="14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</row>
    <row r="371" spans="11:28" s="12" customFormat="1" x14ac:dyDescent="0.25">
      <c r="K371" s="13"/>
      <c r="L371" s="14"/>
      <c r="M371" s="14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</row>
    <row r="372" spans="11:28" s="12" customFormat="1" x14ac:dyDescent="0.25">
      <c r="K372" s="13"/>
      <c r="L372" s="14"/>
      <c r="M372" s="14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</row>
    <row r="373" spans="11:28" s="12" customFormat="1" x14ac:dyDescent="0.25">
      <c r="K373" s="13"/>
      <c r="L373" s="14"/>
      <c r="M373" s="14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</row>
    <row r="374" spans="11:28" s="12" customFormat="1" x14ac:dyDescent="0.25">
      <c r="K374" s="13"/>
      <c r="L374" s="14"/>
      <c r="M374" s="14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</row>
    <row r="375" spans="11:28" s="12" customFormat="1" x14ac:dyDescent="0.25">
      <c r="K375" s="13"/>
      <c r="L375" s="14"/>
      <c r="M375" s="14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</row>
    <row r="376" spans="11:28" s="12" customFormat="1" x14ac:dyDescent="0.25">
      <c r="K376" s="13"/>
      <c r="L376" s="14"/>
      <c r="M376" s="14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</row>
    <row r="377" spans="11:28" s="12" customFormat="1" x14ac:dyDescent="0.25">
      <c r="K377" s="13"/>
      <c r="L377" s="14"/>
      <c r="M377" s="14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</row>
    <row r="378" spans="11:28" s="12" customFormat="1" x14ac:dyDescent="0.25">
      <c r="K378" s="13"/>
      <c r="L378" s="14"/>
      <c r="M378" s="14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</row>
    <row r="379" spans="11:28" s="12" customFormat="1" x14ac:dyDescent="0.25">
      <c r="K379" s="13"/>
      <c r="L379" s="14"/>
      <c r="M379" s="14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</row>
    <row r="380" spans="11:28" s="12" customFormat="1" x14ac:dyDescent="0.25">
      <c r="K380" s="13"/>
      <c r="L380" s="14"/>
      <c r="M380" s="14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</row>
    <row r="381" spans="11:28" s="12" customFormat="1" x14ac:dyDescent="0.25">
      <c r="K381" s="13"/>
      <c r="L381" s="14"/>
      <c r="M381" s="14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</row>
    <row r="382" spans="11:28" s="12" customFormat="1" x14ac:dyDescent="0.25">
      <c r="K382" s="13"/>
      <c r="L382" s="14"/>
      <c r="M382" s="14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</row>
    <row r="383" spans="11:28" s="12" customFormat="1" x14ac:dyDescent="0.25">
      <c r="K383" s="13"/>
      <c r="L383" s="14"/>
      <c r="M383" s="14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</row>
    <row r="384" spans="11:28" s="12" customFormat="1" x14ac:dyDescent="0.25">
      <c r="K384" s="13"/>
      <c r="L384" s="14"/>
      <c r="M384" s="14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</row>
    <row r="385" spans="11:28" s="12" customFormat="1" x14ac:dyDescent="0.25">
      <c r="K385" s="13"/>
      <c r="L385" s="14"/>
      <c r="M385" s="14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</row>
    <row r="386" spans="11:28" s="12" customFormat="1" x14ac:dyDescent="0.25">
      <c r="K386" s="13"/>
      <c r="L386" s="14"/>
      <c r="M386" s="14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</row>
    <row r="387" spans="11:28" s="12" customFormat="1" x14ac:dyDescent="0.25">
      <c r="K387" s="13"/>
      <c r="L387" s="14"/>
      <c r="M387" s="14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</row>
    <row r="388" spans="11:28" s="12" customFormat="1" x14ac:dyDescent="0.25">
      <c r="K388" s="13"/>
      <c r="L388" s="14"/>
      <c r="M388" s="14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</row>
    <row r="389" spans="11:28" s="12" customFormat="1" x14ac:dyDescent="0.25">
      <c r="K389" s="13"/>
      <c r="L389" s="14"/>
      <c r="M389" s="14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</row>
    <row r="390" spans="11:28" s="12" customFormat="1" x14ac:dyDescent="0.25">
      <c r="K390" s="13"/>
      <c r="L390" s="14"/>
      <c r="M390" s="14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</row>
    <row r="391" spans="11:28" s="12" customFormat="1" x14ac:dyDescent="0.25">
      <c r="K391" s="13"/>
      <c r="L391" s="14"/>
      <c r="M391" s="14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</row>
    <row r="392" spans="11:28" s="12" customFormat="1" x14ac:dyDescent="0.25">
      <c r="K392" s="13"/>
      <c r="L392" s="14"/>
      <c r="M392" s="14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</row>
    <row r="393" spans="11:28" s="12" customFormat="1" x14ac:dyDescent="0.25">
      <c r="K393" s="13"/>
      <c r="L393" s="14"/>
      <c r="M393" s="14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</row>
    <row r="394" spans="11:28" s="12" customFormat="1" x14ac:dyDescent="0.25">
      <c r="K394" s="13"/>
      <c r="L394" s="14"/>
      <c r="M394" s="14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</row>
    <row r="395" spans="11:28" s="12" customFormat="1" x14ac:dyDescent="0.25">
      <c r="K395" s="13"/>
      <c r="L395" s="14"/>
      <c r="M395" s="14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</row>
    <row r="396" spans="11:28" s="12" customFormat="1" x14ac:dyDescent="0.25">
      <c r="K396" s="13"/>
      <c r="L396" s="14"/>
      <c r="M396" s="14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</row>
    <row r="397" spans="11:28" s="12" customFormat="1" x14ac:dyDescent="0.25">
      <c r="K397" s="13"/>
      <c r="L397" s="14"/>
      <c r="M397" s="14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</row>
    <row r="398" spans="11:28" s="12" customFormat="1" x14ac:dyDescent="0.25">
      <c r="K398" s="13"/>
      <c r="L398" s="14"/>
      <c r="M398" s="14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</row>
    <row r="399" spans="11:28" s="12" customFormat="1" x14ac:dyDescent="0.25">
      <c r="K399" s="13"/>
      <c r="L399" s="14"/>
      <c r="M399" s="14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</row>
    <row r="400" spans="11:28" s="12" customFormat="1" x14ac:dyDescent="0.25">
      <c r="K400" s="13"/>
      <c r="L400" s="14"/>
      <c r="M400" s="14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</row>
    <row r="401" spans="11:28" s="12" customFormat="1" x14ac:dyDescent="0.25">
      <c r="K401" s="13"/>
      <c r="L401" s="14"/>
      <c r="M401" s="14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</row>
    <row r="402" spans="11:28" s="12" customFormat="1" x14ac:dyDescent="0.25">
      <c r="K402" s="13"/>
      <c r="L402" s="14"/>
      <c r="M402" s="14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</row>
    <row r="403" spans="11:28" s="12" customFormat="1" x14ac:dyDescent="0.25">
      <c r="K403" s="13"/>
      <c r="L403" s="14"/>
      <c r="M403" s="14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spans="11:28" s="12" customFormat="1" x14ac:dyDescent="0.25">
      <c r="K404" s="13"/>
      <c r="L404" s="14"/>
      <c r="M404" s="14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spans="11:28" s="12" customFormat="1" x14ac:dyDescent="0.25">
      <c r="K405" s="13"/>
      <c r="L405" s="14"/>
      <c r="M405" s="14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spans="11:28" s="12" customFormat="1" x14ac:dyDescent="0.25">
      <c r="K406" s="13"/>
      <c r="L406" s="14"/>
      <c r="M406" s="14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spans="11:28" s="12" customFormat="1" x14ac:dyDescent="0.25">
      <c r="K407" s="13"/>
      <c r="L407" s="14"/>
      <c r="M407" s="14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spans="11:28" s="12" customFormat="1" x14ac:dyDescent="0.25">
      <c r="K408" s="13"/>
      <c r="L408" s="14"/>
      <c r="M408" s="14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spans="11:28" s="12" customFormat="1" x14ac:dyDescent="0.25">
      <c r="K409" s="13"/>
      <c r="L409" s="14"/>
      <c r="M409" s="14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spans="11:28" s="12" customFormat="1" x14ac:dyDescent="0.25">
      <c r="K410" s="13"/>
      <c r="L410" s="14"/>
      <c r="M410" s="14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spans="11:28" s="12" customFormat="1" x14ac:dyDescent="0.25">
      <c r="K411" s="13"/>
      <c r="L411" s="14"/>
      <c r="M411" s="14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spans="11:28" s="12" customFormat="1" x14ac:dyDescent="0.25">
      <c r="K412" s="13"/>
      <c r="L412" s="14"/>
      <c r="M412" s="14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spans="11:28" s="12" customFormat="1" x14ac:dyDescent="0.25">
      <c r="K413" s="13"/>
      <c r="L413" s="14"/>
      <c r="M413" s="14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spans="11:28" s="12" customFormat="1" x14ac:dyDescent="0.25">
      <c r="K414" s="13"/>
      <c r="L414" s="14"/>
      <c r="M414" s="14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spans="11:28" s="12" customFormat="1" x14ac:dyDescent="0.25">
      <c r="K415" s="13"/>
      <c r="L415" s="14"/>
      <c r="M415" s="14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spans="11:28" s="12" customFormat="1" x14ac:dyDescent="0.25">
      <c r="K416" s="13"/>
      <c r="L416" s="14"/>
      <c r="M416" s="14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  <row r="417" spans="11:28" s="12" customFormat="1" x14ac:dyDescent="0.25">
      <c r="K417" s="13"/>
      <c r="L417" s="14"/>
      <c r="M417" s="14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</row>
    <row r="418" spans="11:28" s="12" customFormat="1" x14ac:dyDescent="0.25">
      <c r="K418" s="13"/>
      <c r="L418" s="14"/>
      <c r="M418" s="14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</row>
    <row r="419" spans="11:28" s="12" customFormat="1" x14ac:dyDescent="0.25">
      <c r="K419" s="13"/>
      <c r="L419" s="14"/>
      <c r="M419" s="14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</row>
    <row r="420" spans="11:28" s="12" customFormat="1" x14ac:dyDescent="0.25">
      <c r="K420" s="13"/>
      <c r="L420" s="14"/>
      <c r="M420" s="14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</row>
    <row r="421" spans="11:28" s="12" customFormat="1" x14ac:dyDescent="0.25">
      <c r="K421" s="13"/>
      <c r="L421" s="14"/>
      <c r="M421" s="14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</row>
    <row r="422" spans="11:28" s="12" customFormat="1" x14ac:dyDescent="0.25">
      <c r="K422" s="13"/>
      <c r="L422" s="14"/>
      <c r="M422" s="14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</row>
    <row r="423" spans="11:28" s="12" customFormat="1" x14ac:dyDescent="0.25">
      <c r="K423" s="13"/>
      <c r="L423" s="14"/>
      <c r="M423" s="14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</row>
    <row r="424" spans="11:28" s="12" customFormat="1" x14ac:dyDescent="0.25">
      <c r="K424" s="13"/>
      <c r="L424" s="14"/>
      <c r="M424" s="14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</row>
    <row r="425" spans="11:28" s="12" customFormat="1" x14ac:dyDescent="0.25">
      <c r="K425" s="13"/>
      <c r="L425" s="14"/>
      <c r="M425" s="14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</row>
    <row r="426" spans="11:28" s="12" customFormat="1" x14ac:dyDescent="0.25">
      <c r="K426" s="13"/>
      <c r="L426" s="14"/>
      <c r="M426" s="14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</row>
    <row r="427" spans="11:28" s="12" customFormat="1" x14ac:dyDescent="0.25">
      <c r="K427" s="13"/>
      <c r="L427" s="14"/>
      <c r="M427" s="14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</row>
    <row r="428" spans="11:28" s="12" customFormat="1" x14ac:dyDescent="0.25">
      <c r="K428" s="13"/>
      <c r="L428" s="14"/>
      <c r="M428" s="14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</row>
    <row r="429" spans="11:28" s="12" customFormat="1" x14ac:dyDescent="0.25">
      <c r="K429" s="13"/>
      <c r="L429" s="14"/>
      <c r="M429" s="14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</row>
    <row r="430" spans="11:28" s="12" customFormat="1" x14ac:dyDescent="0.25">
      <c r="K430" s="13"/>
      <c r="L430" s="14"/>
      <c r="M430" s="14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</row>
    <row r="431" spans="11:28" s="12" customFormat="1" x14ac:dyDescent="0.25">
      <c r="K431" s="13"/>
      <c r="L431" s="14"/>
      <c r="M431" s="14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</row>
    <row r="432" spans="11:28" s="12" customFormat="1" x14ac:dyDescent="0.25">
      <c r="K432" s="13"/>
      <c r="L432" s="14"/>
      <c r="M432" s="14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</row>
    <row r="433" spans="11:28" s="12" customFormat="1" x14ac:dyDescent="0.25">
      <c r="K433" s="13"/>
      <c r="L433" s="14"/>
      <c r="M433" s="14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</row>
    <row r="434" spans="11:28" s="12" customFormat="1" x14ac:dyDescent="0.25">
      <c r="K434" s="13"/>
      <c r="L434" s="14"/>
      <c r="M434" s="14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</row>
    <row r="435" spans="11:28" s="12" customFormat="1" x14ac:dyDescent="0.25">
      <c r="K435" s="13"/>
      <c r="L435" s="14"/>
      <c r="M435" s="14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</row>
    <row r="436" spans="11:28" s="12" customFormat="1" x14ac:dyDescent="0.25">
      <c r="K436" s="13"/>
      <c r="L436" s="14"/>
      <c r="M436" s="14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</row>
    <row r="437" spans="11:28" s="12" customFormat="1" x14ac:dyDescent="0.25">
      <c r="K437" s="13"/>
      <c r="L437" s="14"/>
      <c r="M437" s="14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</row>
    <row r="438" spans="11:28" s="12" customFormat="1" x14ac:dyDescent="0.25">
      <c r="K438" s="13"/>
      <c r="L438" s="14"/>
      <c r="M438" s="14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</row>
    <row r="439" spans="11:28" s="12" customFormat="1" x14ac:dyDescent="0.25">
      <c r="K439" s="13"/>
      <c r="L439" s="14"/>
      <c r="M439" s="14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</row>
    <row r="440" spans="11:28" s="12" customFormat="1" x14ac:dyDescent="0.25">
      <c r="K440" s="13"/>
      <c r="L440" s="14"/>
      <c r="M440" s="14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</row>
    <row r="441" spans="11:28" s="12" customFormat="1" x14ac:dyDescent="0.25">
      <c r="K441" s="13"/>
      <c r="L441" s="14"/>
      <c r="M441" s="14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</row>
    <row r="442" spans="11:28" s="12" customFormat="1" x14ac:dyDescent="0.25">
      <c r="K442" s="13"/>
      <c r="L442" s="14"/>
      <c r="M442" s="14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</row>
    <row r="443" spans="11:28" s="12" customFormat="1" x14ac:dyDescent="0.25">
      <c r="K443" s="13"/>
      <c r="L443" s="14"/>
      <c r="M443" s="14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</row>
    <row r="444" spans="11:28" s="12" customFormat="1" x14ac:dyDescent="0.25">
      <c r="K444" s="13"/>
      <c r="L444" s="14"/>
      <c r="M444" s="14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</row>
    <row r="445" spans="11:28" s="12" customFormat="1" x14ac:dyDescent="0.25">
      <c r="K445" s="13"/>
      <c r="L445" s="14"/>
      <c r="M445" s="14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</row>
    <row r="446" spans="11:28" s="12" customFormat="1" x14ac:dyDescent="0.25">
      <c r="K446" s="13"/>
      <c r="L446" s="14"/>
      <c r="M446" s="14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</row>
    <row r="447" spans="11:28" s="12" customFormat="1" x14ac:dyDescent="0.25">
      <c r="K447" s="13"/>
      <c r="L447" s="14"/>
      <c r="M447" s="14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</row>
    <row r="448" spans="11:28" s="12" customFormat="1" x14ac:dyDescent="0.25">
      <c r="K448" s="13"/>
      <c r="L448" s="14"/>
      <c r="M448" s="14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</row>
    <row r="449" spans="11:28" s="12" customFormat="1" x14ac:dyDescent="0.25">
      <c r="K449" s="13"/>
      <c r="L449" s="14"/>
      <c r="M449" s="14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spans="11:28" s="12" customFormat="1" x14ac:dyDescent="0.25">
      <c r="K450" s="13"/>
      <c r="L450" s="14"/>
      <c r="M450" s="14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</row>
    <row r="451" spans="11:28" s="12" customFormat="1" x14ac:dyDescent="0.25">
      <c r="K451" s="13"/>
      <c r="L451" s="14"/>
      <c r="M451" s="14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</row>
    <row r="452" spans="11:28" s="12" customFormat="1" x14ac:dyDescent="0.25">
      <c r="K452" s="13"/>
      <c r="L452" s="14"/>
      <c r="M452" s="14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</row>
    <row r="453" spans="11:28" s="12" customFormat="1" x14ac:dyDescent="0.25">
      <c r="K453" s="13"/>
      <c r="L453" s="14"/>
      <c r="M453" s="14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</row>
    <row r="454" spans="11:28" s="12" customFormat="1" x14ac:dyDescent="0.25">
      <c r="K454" s="13"/>
      <c r="L454" s="14"/>
      <c r="M454" s="14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</row>
    <row r="455" spans="11:28" s="12" customFormat="1" x14ac:dyDescent="0.25">
      <c r="K455" s="13"/>
      <c r="L455" s="14"/>
      <c r="M455" s="14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</row>
    <row r="456" spans="11:28" s="12" customFormat="1" x14ac:dyDescent="0.25">
      <c r="K456" s="13"/>
      <c r="L456" s="14"/>
      <c r="M456" s="14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</row>
    <row r="457" spans="11:28" s="12" customFormat="1" x14ac:dyDescent="0.25">
      <c r="K457" s="13"/>
      <c r="L457" s="14"/>
      <c r="M457" s="14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</row>
    <row r="458" spans="11:28" s="12" customFormat="1" x14ac:dyDescent="0.25">
      <c r="K458" s="13"/>
      <c r="L458" s="14"/>
      <c r="M458" s="14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</row>
    <row r="459" spans="11:28" s="12" customFormat="1" x14ac:dyDescent="0.25">
      <c r="K459" s="13"/>
      <c r="L459" s="14"/>
      <c r="M459" s="14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</row>
    <row r="460" spans="11:28" s="12" customFormat="1" x14ac:dyDescent="0.25">
      <c r="K460" s="13"/>
      <c r="L460" s="14"/>
      <c r="M460" s="14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</row>
    <row r="461" spans="11:28" s="12" customFormat="1" x14ac:dyDescent="0.25">
      <c r="K461" s="13"/>
      <c r="L461" s="14"/>
      <c r="M461" s="14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</row>
    <row r="462" spans="11:28" s="12" customFormat="1" x14ac:dyDescent="0.25">
      <c r="K462" s="13"/>
      <c r="L462" s="14"/>
      <c r="M462" s="14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</row>
    <row r="463" spans="11:28" s="12" customFormat="1" x14ac:dyDescent="0.25">
      <c r="K463" s="13"/>
      <c r="L463" s="14"/>
      <c r="M463" s="14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</row>
    <row r="464" spans="11:28" s="12" customFormat="1" x14ac:dyDescent="0.25">
      <c r="K464" s="13"/>
      <c r="L464" s="14"/>
      <c r="M464" s="14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</row>
    <row r="465" spans="11:28" s="12" customFormat="1" x14ac:dyDescent="0.25">
      <c r="K465" s="13"/>
      <c r="L465" s="14"/>
      <c r="M465" s="14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</row>
    <row r="466" spans="11:28" s="12" customFormat="1" x14ac:dyDescent="0.25">
      <c r="K466" s="13"/>
      <c r="L466" s="14"/>
      <c r="M466" s="14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</row>
    <row r="467" spans="11:28" s="12" customFormat="1" x14ac:dyDescent="0.25">
      <c r="K467" s="13"/>
      <c r="L467" s="14"/>
      <c r="M467" s="14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</row>
    <row r="468" spans="11:28" s="12" customFormat="1" x14ac:dyDescent="0.25">
      <c r="K468" s="13"/>
      <c r="L468" s="14"/>
      <c r="M468" s="14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</row>
    <row r="469" spans="11:28" s="12" customFormat="1" x14ac:dyDescent="0.25">
      <c r="K469" s="13"/>
      <c r="L469" s="14"/>
      <c r="M469" s="14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</row>
    <row r="470" spans="11:28" s="12" customFormat="1" x14ac:dyDescent="0.25">
      <c r="K470" s="13"/>
      <c r="L470" s="14"/>
      <c r="M470" s="14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</row>
    <row r="471" spans="11:28" s="12" customFormat="1" x14ac:dyDescent="0.25">
      <c r="K471" s="13"/>
      <c r="L471" s="14"/>
      <c r="M471" s="14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</row>
    <row r="472" spans="11:28" s="12" customFormat="1" x14ac:dyDescent="0.25">
      <c r="K472" s="13"/>
      <c r="L472" s="14"/>
      <c r="M472" s="14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</row>
    <row r="473" spans="11:28" s="12" customFormat="1" x14ac:dyDescent="0.25">
      <c r="K473" s="13"/>
      <c r="L473" s="14"/>
      <c r="M473" s="14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</row>
    <row r="474" spans="11:28" s="12" customFormat="1" x14ac:dyDescent="0.25">
      <c r="K474" s="13"/>
      <c r="L474" s="14"/>
      <c r="M474" s="14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</row>
    <row r="475" spans="11:28" s="12" customFormat="1" x14ac:dyDescent="0.25">
      <c r="K475" s="13"/>
      <c r="L475" s="14"/>
      <c r="M475" s="14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</row>
    <row r="476" spans="11:28" s="12" customFormat="1" x14ac:dyDescent="0.25">
      <c r="K476" s="13"/>
      <c r="L476" s="14"/>
      <c r="M476" s="14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</row>
    <row r="477" spans="11:28" s="12" customFormat="1" x14ac:dyDescent="0.25">
      <c r="K477" s="13"/>
      <c r="L477" s="14"/>
      <c r="M477" s="14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</row>
    <row r="478" spans="11:28" s="12" customFormat="1" x14ac:dyDescent="0.25">
      <c r="K478" s="13"/>
      <c r="L478" s="14"/>
      <c r="M478" s="14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</row>
    <row r="479" spans="11:28" s="12" customFormat="1" x14ac:dyDescent="0.25">
      <c r="K479" s="13"/>
      <c r="L479" s="14"/>
      <c r="M479" s="14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</row>
    <row r="480" spans="11:28" s="12" customFormat="1" x14ac:dyDescent="0.25">
      <c r="K480" s="13"/>
      <c r="L480" s="14"/>
      <c r="M480" s="14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</row>
    <row r="481" spans="11:28" s="12" customFormat="1" x14ac:dyDescent="0.25">
      <c r="K481" s="13"/>
      <c r="L481" s="14"/>
      <c r="M481" s="14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</row>
    <row r="482" spans="11:28" s="12" customFormat="1" x14ac:dyDescent="0.25">
      <c r="K482" s="13"/>
      <c r="L482" s="14"/>
      <c r="M482" s="14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</row>
    <row r="483" spans="11:28" s="12" customFormat="1" x14ac:dyDescent="0.25">
      <c r="K483" s="13"/>
      <c r="L483" s="14"/>
      <c r="M483" s="14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</row>
    <row r="484" spans="11:28" s="12" customFormat="1" x14ac:dyDescent="0.25">
      <c r="K484" s="13"/>
      <c r="L484" s="14"/>
      <c r="M484" s="14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</row>
    <row r="485" spans="11:28" s="12" customFormat="1" x14ac:dyDescent="0.25">
      <c r="K485" s="13"/>
      <c r="L485" s="14"/>
      <c r="M485" s="14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</row>
    <row r="486" spans="11:28" s="12" customFormat="1" x14ac:dyDescent="0.25">
      <c r="K486" s="13"/>
      <c r="L486" s="14"/>
      <c r="M486" s="14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</row>
    <row r="487" spans="11:28" s="12" customFormat="1" x14ac:dyDescent="0.25">
      <c r="K487" s="13"/>
      <c r="L487" s="14"/>
      <c r="M487" s="14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</row>
    <row r="488" spans="11:28" s="12" customFormat="1" x14ac:dyDescent="0.25">
      <c r="K488" s="13"/>
      <c r="L488" s="14"/>
      <c r="M488" s="14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</row>
    <row r="489" spans="11:28" s="12" customFormat="1" x14ac:dyDescent="0.25">
      <c r="K489" s="13"/>
      <c r="L489" s="14"/>
      <c r="M489" s="14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</row>
    <row r="490" spans="11:28" s="12" customFormat="1" x14ac:dyDescent="0.25">
      <c r="K490" s="13"/>
      <c r="L490" s="14"/>
      <c r="M490" s="14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</row>
    <row r="491" spans="11:28" s="12" customFormat="1" x14ac:dyDescent="0.25">
      <c r="K491" s="13"/>
      <c r="L491" s="14"/>
      <c r="M491" s="14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</row>
    <row r="492" spans="11:28" s="12" customFormat="1" x14ac:dyDescent="0.25">
      <c r="K492" s="13"/>
      <c r="L492" s="14"/>
      <c r="M492" s="14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</row>
    <row r="493" spans="11:28" s="12" customFormat="1" x14ac:dyDescent="0.25">
      <c r="K493" s="13"/>
      <c r="L493" s="14"/>
      <c r="M493" s="14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</row>
    <row r="494" spans="11:28" s="12" customFormat="1" x14ac:dyDescent="0.25">
      <c r="K494" s="13"/>
      <c r="L494" s="14"/>
      <c r="M494" s="14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</row>
    <row r="495" spans="11:28" s="12" customFormat="1" x14ac:dyDescent="0.25">
      <c r="K495" s="13"/>
      <c r="L495" s="14"/>
      <c r="M495" s="14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</row>
    <row r="496" spans="11:28" s="12" customFormat="1" x14ac:dyDescent="0.25">
      <c r="K496" s="13"/>
      <c r="L496" s="14"/>
      <c r="M496" s="14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</row>
    <row r="497" spans="11:28" s="12" customFormat="1" x14ac:dyDescent="0.25">
      <c r="K497" s="13"/>
      <c r="L497" s="14"/>
      <c r="M497" s="14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</row>
    <row r="498" spans="11:28" s="12" customFormat="1" x14ac:dyDescent="0.25">
      <c r="K498" s="13"/>
      <c r="L498" s="14"/>
      <c r="M498" s="14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</row>
    <row r="499" spans="11:28" s="12" customFormat="1" x14ac:dyDescent="0.25">
      <c r="K499" s="13"/>
      <c r="L499" s="14"/>
      <c r="M499" s="14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</row>
    <row r="500" spans="11:28" s="12" customFormat="1" x14ac:dyDescent="0.25">
      <c r="K500" s="13"/>
      <c r="L500" s="14"/>
      <c r="M500" s="14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</row>
    <row r="501" spans="11:28" s="12" customFormat="1" x14ac:dyDescent="0.25">
      <c r="K501" s="13"/>
      <c r="L501" s="14"/>
      <c r="M501" s="14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</row>
    <row r="502" spans="11:28" s="12" customFormat="1" x14ac:dyDescent="0.25">
      <c r="K502" s="13"/>
      <c r="L502" s="14"/>
      <c r="M502" s="14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</row>
    <row r="503" spans="11:28" s="12" customFormat="1" x14ac:dyDescent="0.25">
      <c r="K503" s="13"/>
      <c r="L503" s="14"/>
      <c r="M503" s="14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</row>
    <row r="504" spans="11:28" s="12" customFormat="1" x14ac:dyDescent="0.25">
      <c r="K504" s="13"/>
      <c r="L504" s="14"/>
      <c r="M504" s="14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</row>
    <row r="505" spans="11:28" s="12" customFormat="1" x14ac:dyDescent="0.25">
      <c r="K505" s="13"/>
      <c r="L505" s="14"/>
      <c r="M505" s="14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</row>
    <row r="506" spans="11:28" s="12" customFormat="1" x14ac:dyDescent="0.25">
      <c r="K506" s="13"/>
      <c r="L506" s="14"/>
      <c r="M506" s="14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</row>
    <row r="507" spans="11:28" s="12" customFormat="1" x14ac:dyDescent="0.25">
      <c r="K507" s="13"/>
      <c r="L507" s="14"/>
      <c r="M507" s="14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</row>
    <row r="508" spans="11:28" s="12" customFormat="1" x14ac:dyDescent="0.25">
      <c r="K508" s="13"/>
      <c r="L508" s="14"/>
      <c r="M508" s="14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</row>
    <row r="509" spans="11:28" s="12" customFormat="1" x14ac:dyDescent="0.25">
      <c r="K509" s="13"/>
      <c r="L509" s="14"/>
      <c r="M509" s="14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</row>
    <row r="510" spans="11:28" s="12" customFormat="1" x14ac:dyDescent="0.25">
      <c r="K510" s="13"/>
      <c r="L510" s="14"/>
      <c r="M510" s="14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</row>
    <row r="511" spans="11:28" s="12" customFormat="1" x14ac:dyDescent="0.25">
      <c r="K511" s="13"/>
      <c r="L511" s="14"/>
      <c r="M511" s="14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</row>
    <row r="512" spans="11:28" s="12" customFormat="1" x14ac:dyDescent="0.25">
      <c r="K512" s="13"/>
      <c r="L512" s="14"/>
      <c r="M512" s="14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</row>
    <row r="513" spans="1:28" s="12" customFormat="1" x14ac:dyDescent="0.25">
      <c r="K513" s="13"/>
      <c r="L513" s="14"/>
      <c r="M513" s="14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</row>
    <row r="514" spans="1:28" s="12" customFormat="1" x14ac:dyDescent="0.25">
      <c r="K514" s="13"/>
      <c r="L514" s="14"/>
      <c r="M514" s="14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</row>
    <row r="515" spans="1:28" s="12" customFormat="1" x14ac:dyDescent="0.25">
      <c r="K515" s="13"/>
      <c r="L515" s="14"/>
      <c r="M515" s="14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</row>
    <row r="516" spans="1:28" s="12" customFormat="1" x14ac:dyDescent="0.25">
      <c r="K516" s="13"/>
      <c r="L516" s="14"/>
      <c r="M516" s="14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</row>
    <row r="517" spans="1:28" s="12" customFormat="1" x14ac:dyDescent="0.25">
      <c r="K517" s="13"/>
      <c r="L517" s="14"/>
      <c r="M517" s="14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</row>
    <row r="518" spans="1:28" s="12" customFormat="1" x14ac:dyDescent="0.25">
      <c r="K518" s="13"/>
      <c r="L518" s="14"/>
      <c r="M518" s="14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</row>
    <row r="519" spans="1:28" s="12" customFormat="1" x14ac:dyDescent="0.25">
      <c r="K519" s="13"/>
      <c r="L519" s="14"/>
      <c r="M519" s="14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</row>
    <row r="520" spans="1:28" s="12" customFormat="1" x14ac:dyDescent="0.25">
      <c r="K520" s="13"/>
      <c r="L520" s="14"/>
      <c r="M520" s="14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</row>
    <row r="521" spans="1:28" s="12" customFormat="1" x14ac:dyDescent="0.25">
      <c r="K521" s="13"/>
      <c r="L521" s="14"/>
      <c r="M521" s="14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</row>
    <row r="522" spans="1:28" s="12" customFormat="1" x14ac:dyDescent="0.25">
      <c r="K522" s="13"/>
      <c r="L522" s="14"/>
      <c r="M522" s="14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</row>
    <row r="523" spans="1:28" s="12" customFormat="1" x14ac:dyDescent="0.25">
      <c r="K523" s="13"/>
      <c r="L523" s="14"/>
      <c r="M523" s="14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</row>
    <row r="524" spans="1:28" s="12" customFormat="1" x14ac:dyDescent="0.25">
      <c r="K524" s="13"/>
      <c r="L524" s="14"/>
      <c r="M524" s="14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</row>
    <row r="525" spans="1:28" s="12" customFormat="1" x14ac:dyDescent="0.25">
      <c r="K525" s="13"/>
      <c r="L525" s="14"/>
      <c r="M525" s="14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</row>
    <row r="526" spans="1:28" x14ac:dyDescent="0.25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28" x14ac:dyDescent="0.25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28" x14ac:dyDescent="0.25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 x14ac:dyDescent="0.25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 x14ac:dyDescent="0.25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 x14ac:dyDescent="0.25">
      <c r="A531" s="12"/>
      <c r="B531" s="12"/>
      <c r="C531" s="12"/>
      <c r="D531" s="12"/>
      <c r="E531" s="12"/>
      <c r="F531" s="12"/>
      <c r="G531" s="12"/>
      <c r="H531" s="12"/>
      <c r="I531" s="12"/>
    </row>
  </sheetData>
  <mergeCells count="8">
    <mergeCell ref="A1:I1"/>
    <mergeCell ref="A2:I2"/>
    <mergeCell ref="G8:I8"/>
    <mergeCell ref="G9:G10"/>
    <mergeCell ref="H9:H10"/>
    <mergeCell ref="I9:I10"/>
    <mergeCell ref="A8:B10"/>
    <mergeCell ref="C8:F9"/>
  </mergeCells>
  <printOptions horizontalCentered="1"/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2"/>
  <sheetViews>
    <sheetView showGridLines="0" zoomScale="55" zoomScaleNormal="55" workbookViewId="0">
      <selection sqref="A1:I1"/>
    </sheetView>
  </sheetViews>
  <sheetFormatPr defaultColWidth="9.140625" defaultRowHeight="18" x14ac:dyDescent="0.25"/>
  <cols>
    <col min="1" max="1" width="20.85546875" customWidth="1"/>
    <col min="2" max="2" width="75.7109375" customWidth="1"/>
    <col min="3" max="3" width="20" bestFit="1" customWidth="1"/>
    <col min="4" max="4" width="25" customWidth="1"/>
    <col min="5" max="5" width="21.42578125" bestFit="1" customWidth="1"/>
    <col min="6" max="6" width="19.85546875" bestFit="1" customWidth="1"/>
    <col min="7" max="7" width="19.85546875" customWidth="1"/>
    <col min="8" max="8" width="22.28515625" customWidth="1"/>
    <col min="9" max="9" width="25" customWidth="1"/>
    <col min="10" max="10" width="10.140625" customWidth="1"/>
    <col min="11" max="11" width="19.28515625" style="15" bestFit="1" customWidth="1"/>
    <col min="12" max="13" width="17.42578125" style="65" bestFit="1" customWidth="1"/>
    <col min="14" max="28" width="9.140625" style="13" customWidth="1"/>
    <col min="29" max="47" width="9.140625" style="12"/>
  </cols>
  <sheetData>
    <row r="1" spans="1:47" ht="30" x14ac:dyDescent="0.4">
      <c r="A1" s="163" t="s">
        <v>77</v>
      </c>
      <c r="B1" s="163"/>
      <c r="C1" s="163"/>
      <c r="D1" s="163"/>
      <c r="E1" s="163"/>
      <c r="F1" s="163"/>
      <c r="G1" s="163"/>
      <c r="H1" s="163"/>
      <c r="I1" s="163"/>
      <c r="J1" s="12"/>
      <c r="K1" s="13"/>
      <c r="L1" s="14"/>
      <c r="M1" s="14"/>
    </row>
    <row r="2" spans="1:47" ht="30" x14ac:dyDescent="0.4">
      <c r="A2" s="163" t="s">
        <v>226</v>
      </c>
      <c r="B2" s="163"/>
      <c r="C2" s="163"/>
      <c r="D2" s="163"/>
      <c r="E2" s="163"/>
      <c r="F2" s="163"/>
      <c r="G2" s="163"/>
      <c r="H2" s="163"/>
      <c r="I2" s="163"/>
      <c r="J2" s="12"/>
      <c r="K2" s="13"/>
      <c r="L2" s="14"/>
      <c r="M2" s="14"/>
    </row>
    <row r="3" spans="1:47" ht="30" x14ac:dyDescent="0.4">
      <c r="A3" s="16"/>
      <c r="B3" s="17"/>
      <c r="C3" s="17"/>
      <c r="D3" s="17"/>
      <c r="E3" s="17"/>
      <c r="F3" s="17"/>
      <c r="G3" s="17"/>
      <c r="H3" s="17"/>
      <c r="I3" s="17"/>
      <c r="J3" s="12"/>
      <c r="K3" s="13"/>
      <c r="L3" s="14"/>
      <c r="M3" s="14"/>
    </row>
    <row r="4" spans="1:47" ht="31.5" x14ac:dyDescent="0.5">
      <c r="A4" s="18" t="s">
        <v>50</v>
      </c>
      <c r="B4" s="16"/>
      <c r="C4" s="18"/>
      <c r="D4" s="18"/>
      <c r="E4" s="18"/>
      <c r="F4" s="18"/>
      <c r="G4" s="18"/>
      <c r="H4" s="18"/>
      <c r="I4" s="19"/>
      <c r="J4" s="20"/>
      <c r="K4" s="21"/>
      <c r="L4" s="22"/>
      <c r="M4" s="14"/>
    </row>
    <row r="5" spans="1:47" ht="30.75" x14ac:dyDescent="0.45">
      <c r="A5" s="18" t="s">
        <v>51</v>
      </c>
      <c r="B5" s="16"/>
      <c r="C5" s="16"/>
      <c r="D5" s="16"/>
      <c r="E5" s="16"/>
      <c r="F5" s="16"/>
      <c r="G5" s="16"/>
      <c r="H5" s="16"/>
      <c r="I5" s="16"/>
      <c r="J5" s="23"/>
      <c r="K5" s="13"/>
      <c r="L5" s="14"/>
      <c r="M5" s="14"/>
    </row>
    <row r="6" spans="1:47" s="28" customFormat="1" ht="30.75" x14ac:dyDescent="0.45">
      <c r="A6" s="18" t="s">
        <v>228</v>
      </c>
      <c r="B6" s="18"/>
      <c r="C6" s="18"/>
      <c r="D6" s="18"/>
      <c r="E6" s="18"/>
      <c r="F6" s="18"/>
      <c r="G6" s="18"/>
      <c r="H6" s="18"/>
      <c r="I6" s="18"/>
      <c r="J6" s="24"/>
      <c r="K6" s="25"/>
      <c r="L6" s="26"/>
      <c r="M6" s="26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18.75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4"/>
    </row>
    <row r="8" spans="1:47" ht="21" thickBot="1" x14ac:dyDescent="0.35">
      <c r="A8" s="168" t="s">
        <v>53</v>
      </c>
      <c r="B8" s="169"/>
      <c r="C8" s="174" t="s">
        <v>54</v>
      </c>
      <c r="D8" s="175"/>
      <c r="E8" s="175"/>
      <c r="F8" s="176"/>
      <c r="G8" s="164" t="s">
        <v>52</v>
      </c>
      <c r="H8" s="164"/>
      <c r="I8" s="165"/>
      <c r="J8" s="29"/>
      <c r="K8" s="13"/>
      <c r="L8" s="14"/>
      <c r="M8" s="14"/>
    </row>
    <row r="9" spans="1:47" ht="24" customHeight="1" thickBot="1" x14ac:dyDescent="0.3">
      <c r="A9" s="170"/>
      <c r="B9" s="171"/>
      <c r="C9" s="177"/>
      <c r="D9" s="178"/>
      <c r="E9" s="178"/>
      <c r="F9" s="179"/>
      <c r="G9" s="166" t="s">
        <v>55</v>
      </c>
      <c r="H9" s="166" t="s">
        <v>56</v>
      </c>
      <c r="I9" s="166" t="s">
        <v>57</v>
      </c>
      <c r="J9" s="29"/>
      <c r="K9" s="13"/>
      <c r="L9" s="14"/>
      <c r="M9" s="14"/>
    </row>
    <row r="10" spans="1:47" ht="27.75" customHeight="1" thickBot="1" x14ac:dyDescent="0.3">
      <c r="A10" s="172"/>
      <c r="B10" s="173"/>
      <c r="C10" s="155" t="s">
        <v>58</v>
      </c>
      <c r="D10" s="156" t="s">
        <v>59</v>
      </c>
      <c r="E10" s="157" t="s">
        <v>60</v>
      </c>
      <c r="F10" s="156" t="s">
        <v>61</v>
      </c>
      <c r="G10" s="167"/>
      <c r="H10" s="167"/>
      <c r="I10" s="167"/>
      <c r="J10" s="29"/>
      <c r="K10" s="13"/>
      <c r="L10" s="14"/>
      <c r="M10" s="14"/>
    </row>
    <row r="11" spans="1:47" ht="20.25" x14ac:dyDescent="0.3">
      <c r="A11" s="34">
        <v>1</v>
      </c>
      <c r="B11" s="35" t="s">
        <v>62</v>
      </c>
      <c r="C11" s="36"/>
      <c r="D11" s="37"/>
      <c r="E11" s="38"/>
      <c r="F11" s="37"/>
      <c r="G11" s="39"/>
      <c r="H11" s="40"/>
      <c r="I11" s="40"/>
      <c r="J11" s="29"/>
      <c r="K11" s="13"/>
      <c r="L11" s="14"/>
      <c r="M11" s="14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47" s="49" customFormat="1" ht="20.25" x14ac:dyDescent="0.3">
      <c r="A12" s="41" t="s">
        <v>25</v>
      </c>
      <c r="B12" s="42" t="s">
        <v>129</v>
      </c>
      <c r="C12" s="43">
        <v>445190885</v>
      </c>
      <c r="D12" s="43">
        <v>75460741</v>
      </c>
      <c r="E12" s="43">
        <v>143254044</v>
      </c>
      <c r="F12" s="44">
        <f>+C12-D12-E12</f>
        <v>226476100</v>
      </c>
      <c r="G12" s="46"/>
      <c r="H12" s="47">
        <v>-106718680</v>
      </c>
      <c r="I12" s="47">
        <f t="shared" ref="I12:I13" si="0">+F12+G12+H12</f>
        <v>119757420</v>
      </c>
      <c r="J12" s="29"/>
      <c r="K12" s="13"/>
      <c r="L12" s="14"/>
      <c r="M12" s="1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49" customFormat="1" ht="21" thickBot="1" x14ac:dyDescent="0.35">
      <c r="A13" s="41" t="s">
        <v>7</v>
      </c>
      <c r="B13" s="42" t="s">
        <v>130</v>
      </c>
      <c r="C13" s="43">
        <v>132371425</v>
      </c>
      <c r="D13" s="43">
        <v>3828091</v>
      </c>
      <c r="E13" s="43">
        <v>124621854</v>
      </c>
      <c r="F13" s="44">
        <f>+C13-D13-E13</f>
        <v>3921480</v>
      </c>
      <c r="G13" s="46">
        <v>106718680</v>
      </c>
      <c r="H13" s="47"/>
      <c r="I13" s="47">
        <f t="shared" si="0"/>
        <v>110640160</v>
      </c>
      <c r="J13" s="29"/>
      <c r="K13" s="13"/>
      <c r="L13" s="14"/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ht="21" thickBot="1" x14ac:dyDescent="0.35">
      <c r="A14" s="53" t="s">
        <v>64</v>
      </c>
      <c r="B14" s="54"/>
      <c r="C14" s="55">
        <f>SUM(C12:C13)</f>
        <v>577562310</v>
      </c>
      <c r="D14" s="55">
        <f>SUM(D12:D13)</f>
        <v>79288832</v>
      </c>
      <c r="E14" s="55">
        <f>SUM(E12:E13)</f>
        <v>267875898</v>
      </c>
      <c r="F14" s="55">
        <f>SUM(F12:F13)</f>
        <v>230397580</v>
      </c>
      <c r="G14" s="55">
        <f>SUM(G11:G13)</f>
        <v>106718680</v>
      </c>
      <c r="H14" s="55">
        <f>SUM(H11:H13)</f>
        <v>-106718680</v>
      </c>
      <c r="I14" s="56">
        <f>SUM(I11:I13)</f>
        <v>230397580</v>
      </c>
      <c r="J14" s="29"/>
      <c r="K14" s="13"/>
      <c r="L14" s="51"/>
      <c r="M14" s="51"/>
      <c r="N14" s="111"/>
    </row>
    <row r="15" spans="1:47" ht="21" thickBot="1" x14ac:dyDescent="0.35">
      <c r="A15" s="53" t="s">
        <v>70</v>
      </c>
      <c r="B15" s="54"/>
      <c r="C15" s="55">
        <f>+C14</f>
        <v>577562310</v>
      </c>
      <c r="D15" s="55">
        <f t="shared" ref="D15:I15" si="1">+D14</f>
        <v>79288832</v>
      </c>
      <c r="E15" s="55">
        <f t="shared" si="1"/>
        <v>267875898</v>
      </c>
      <c r="F15" s="55">
        <f t="shared" si="1"/>
        <v>230397580</v>
      </c>
      <c r="G15" s="55">
        <f t="shared" si="1"/>
        <v>106718680</v>
      </c>
      <c r="H15" s="55">
        <f t="shared" si="1"/>
        <v>-106718680</v>
      </c>
      <c r="I15" s="56">
        <f t="shared" si="1"/>
        <v>230397580</v>
      </c>
      <c r="J15" s="2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47" ht="20.25" x14ac:dyDescent="0.3">
      <c r="A16" s="58"/>
      <c r="B16" s="59"/>
      <c r="C16" s="59"/>
      <c r="D16" s="59"/>
      <c r="E16" s="59"/>
      <c r="F16" s="59"/>
      <c r="G16" s="59"/>
      <c r="H16" s="59">
        <f>+G15+H15</f>
        <v>0</v>
      </c>
      <c r="I16" s="59"/>
      <c r="J16" s="2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20.25" x14ac:dyDescent="0.3">
      <c r="A17" s="58"/>
      <c r="B17" s="59"/>
      <c r="C17" s="59"/>
      <c r="D17" s="59"/>
      <c r="E17" s="59"/>
      <c r="F17" s="59"/>
      <c r="G17" s="59"/>
      <c r="H17" s="59"/>
      <c r="I17" s="59"/>
      <c r="J17" s="2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20.25" x14ac:dyDescent="0.3">
      <c r="A18" s="58"/>
      <c r="B18" s="59"/>
      <c r="C18" s="59"/>
      <c r="D18" s="59"/>
      <c r="E18" s="59"/>
      <c r="F18" s="59"/>
      <c r="G18" s="59"/>
      <c r="H18" s="59"/>
      <c r="I18" s="59"/>
      <c r="J18" s="2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26.25" thickBot="1" x14ac:dyDescent="0.4">
      <c r="A19" s="58" t="s">
        <v>71</v>
      </c>
      <c r="B19" s="60"/>
      <c r="C19" s="61"/>
      <c r="D19" s="62"/>
      <c r="E19" s="62"/>
      <c r="F19" s="62"/>
      <c r="G19" s="62"/>
      <c r="H19" s="62"/>
      <c r="I19" s="6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25.5" x14ac:dyDescent="0.35">
      <c r="A20" s="63"/>
      <c r="B20" s="63" t="s">
        <v>72</v>
      </c>
      <c r="C20" s="62"/>
      <c r="D20" s="62"/>
      <c r="E20" s="62"/>
      <c r="F20" s="62"/>
      <c r="G20" s="62"/>
      <c r="H20" s="6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25.5" x14ac:dyDescent="0.35">
      <c r="A21" s="63"/>
      <c r="B21" s="63"/>
      <c r="C21" s="62"/>
      <c r="D21" s="62"/>
      <c r="E21" s="62"/>
      <c r="F21" s="62"/>
      <c r="G21" s="62"/>
      <c r="H21" s="62"/>
      <c r="I21" s="12"/>
      <c r="J21" s="12"/>
      <c r="K21" s="13"/>
      <c r="L21" s="14"/>
      <c r="M21" s="14"/>
    </row>
    <row r="22" spans="1:28" ht="26.25" thickBot="1" x14ac:dyDescent="0.4">
      <c r="A22" s="58" t="s">
        <v>80</v>
      </c>
      <c r="B22" s="60"/>
      <c r="C22" s="61"/>
      <c r="D22" s="62"/>
      <c r="E22" s="62"/>
      <c r="F22" s="62"/>
      <c r="G22" s="62"/>
      <c r="H22" s="6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25.5" x14ac:dyDescent="0.35">
      <c r="A23" s="63"/>
      <c r="B23" s="63" t="s">
        <v>73</v>
      </c>
      <c r="C23" s="62"/>
      <c r="D23" s="62"/>
      <c r="E23" s="62"/>
      <c r="F23" s="62"/>
      <c r="G23" s="62"/>
      <c r="H23" s="6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25.5" x14ac:dyDescent="0.35">
      <c r="A24" s="63"/>
      <c r="B24" s="63"/>
      <c r="C24" s="62"/>
      <c r="D24" s="62"/>
      <c r="E24" s="62"/>
      <c r="F24" s="62"/>
      <c r="G24" s="62"/>
      <c r="H24" s="6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26.25" thickBot="1" x14ac:dyDescent="0.4">
      <c r="A25" s="58" t="s">
        <v>74</v>
      </c>
      <c r="B25" s="60"/>
      <c r="C25" s="61"/>
      <c r="D25" s="62"/>
      <c r="E25" s="62"/>
      <c r="F25" s="62"/>
      <c r="G25" s="62"/>
      <c r="H25" s="6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25.5" x14ac:dyDescent="0.35">
      <c r="A26" s="63"/>
      <c r="B26" s="63" t="s">
        <v>75</v>
      </c>
      <c r="C26" s="62"/>
      <c r="D26" s="62"/>
      <c r="E26" s="62"/>
      <c r="F26" s="62"/>
      <c r="G26" s="62"/>
      <c r="H26" s="6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25.5" x14ac:dyDescent="0.35">
      <c r="A27" s="62"/>
      <c r="B27" s="62"/>
      <c r="C27" s="62"/>
      <c r="D27" s="62"/>
      <c r="E27" s="6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26.25" x14ac:dyDescent="0.4">
      <c r="A28" s="29"/>
      <c r="B28" s="29"/>
      <c r="C28" s="64"/>
      <c r="D28" s="6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26.25" x14ac:dyDescent="0.4">
      <c r="A29" s="12"/>
      <c r="B29" s="12"/>
      <c r="C29" s="64"/>
      <c r="D29" s="6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2" customFormat="1" ht="26.25" x14ac:dyDescent="0.4">
      <c r="C30" s="64"/>
      <c r="D30" s="64"/>
    </row>
    <row r="31" spans="1:28" s="12" customFormat="1" x14ac:dyDescent="0.25">
      <c r="K31" s="13"/>
      <c r="L31" s="14"/>
      <c r="M31" s="14"/>
    </row>
    <row r="32" spans="1:28" s="12" customFormat="1" x14ac:dyDescent="0.25">
      <c r="K32" s="13"/>
      <c r="L32" s="14"/>
      <c r="M32" s="14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1:28" s="12" customFormat="1" x14ac:dyDescent="0.25">
      <c r="K33" s="13"/>
      <c r="L33" s="14"/>
      <c r="M33" s="14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1:28" s="12" customFormat="1" x14ac:dyDescent="0.25">
      <c r="K34" s="13"/>
      <c r="L34" s="14"/>
      <c r="M34" s="14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1:28" s="12" customFormat="1" x14ac:dyDescent="0.25">
      <c r="K35" s="13"/>
      <c r="L35" s="14"/>
      <c r="M35" s="14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1:28" s="12" customFormat="1" x14ac:dyDescent="0.25">
      <c r="K36" s="13"/>
      <c r="L36" s="14"/>
      <c r="M36" s="14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1:28" s="12" customFormat="1" x14ac:dyDescent="0.25">
      <c r="K37" s="13"/>
      <c r="L37" s="14"/>
      <c r="M37" s="14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1:28" s="12" customFormat="1" x14ac:dyDescent="0.25">
      <c r="K38" s="13"/>
      <c r="L38" s="14"/>
      <c r="M38" s="14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1:28" s="12" customFormat="1" x14ac:dyDescent="0.25">
      <c r="K39" s="13"/>
      <c r="L39" s="14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1:28" s="12" customFormat="1" x14ac:dyDescent="0.25">
      <c r="K40" s="13"/>
      <c r="L40" s="14"/>
      <c r="M40" s="14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1:28" s="12" customFormat="1" x14ac:dyDescent="0.25">
      <c r="K41" s="13"/>
      <c r="L41" s="14"/>
      <c r="M41" s="14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1:28" s="12" customFormat="1" x14ac:dyDescent="0.25">
      <c r="K42" s="13"/>
      <c r="L42" s="14"/>
      <c r="M42" s="14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1:28" s="12" customFormat="1" x14ac:dyDescent="0.25">
      <c r="K43" s="13"/>
      <c r="L43" s="14"/>
      <c r="M43" s="14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1:28" s="12" customFormat="1" x14ac:dyDescent="0.25">
      <c r="K44" s="13"/>
      <c r="L44" s="14"/>
      <c r="M44" s="14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1:28" s="12" customFormat="1" x14ac:dyDescent="0.25">
      <c r="K45" s="13"/>
      <c r="L45" s="14"/>
      <c r="M45" s="14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1:28" s="12" customFormat="1" x14ac:dyDescent="0.25">
      <c r="K46" s="13"/>
      <c r="L46" s="14"/>
      <c r="M46" s="14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1:28" s="12" customFormat="1" x14ac:dyDescent="0.25">
      <c r="K47" s="13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1:28" s="12" customFormat="1" x14ac:dyDescent="0.25">
      <c r="K48" s="13"/>
      <c r="L48" s="14"/>
      <c r="M48" s="14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1:28" s="12" customFormat="1" x14ac:dyDescent="0.25">
      <c r="K49" s="13"/>
      <c r="L49" s="14"/>
      <c r="M49" s="14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1:28" s="12" customFormat="1" x14ac:dyDescent="0.25">
      <c r="K50" s="13"/>
      <c r="L50" s="14"/>
      <c r="M50" s="14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1:28" s="12" customFormat="1" x14ac:dyDescent="0.25">
      <c r="K51" s="13"/>
      <c r="L51" s="14"/>
      <c r="M51" s="14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1:28" s="12" customFormat="1" x14ac:dyDescent="0.25">
      <c r="K52" s="13"/>
      <c r="L52" s="14"/>
      <c r="M52" s="14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1:28" s="12" customFormat="1" x14ac:dyDescent="0.25">
      <c r="K53" s="13"/>
      <c r="L53" s="14"/>
      <c r="M53" s="14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1:28" s="12" customFormat="1" x14ac:dyDescent="0.25">
      <c r="K54" s="13"/>
      <c r="L54" s="14"/>
      <c r="M54" s="1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1:28" s="12" customFormat="1" x14ac:dyDescent="0.25">
      <c r="K55" s="13"/>
      <c r="L55" s="14"/>
      <c r="M55" s="14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1:28" s="12" customFormat="1" x14ac:dyDescent="0.25">
      <c r="K56" s="13"/>
      <c r="L56" s="14"/>
      <c r="M56" s="14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1:28" s="12" customFormat="1" x14ac:dyDescent="0.25">
      <c r="K57" s="13"/>
      <c r="L57" s="14"/>
      <c r="M57" s="14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1:28" s="12" customFormat="1" x14ac:dyDescent="0.25">
      <c r="K58" s="13"/>
      <c r="L58" s="14"/>
      <c r="M58" s="14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1:28" s="12" customFormat="1" x14ac:dyDescent="0.25">
      <c r="K59" s="13"/>
      <c r="L59" s="14"/>
      <c r="M59" s="14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1:28" s="12" customFormat="1" x14ac:dyDescent="0.25">
      <c r="K60" s="13"/>
      <c r="L60" s="14"/>
      <c r="M60" s="14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1:28" s="12" customFormat="1" x14ac:dyDescent="0.25">
      <c r="K61" s="13"/>
      <c r="L61" s="14"/>
      <c r="M61" s="14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1:28" s="12" customFormat="1" x14ac:dyDescent="0.25">
      <c r="K62" s="13"/>
      <c r="L62" s="14"/>
      <c r="M62" s="14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1:28" s="12" customFormat="1" x14ac:dyDescent="0.25">
      <c r="K63" s="13"/>
      <c r="L63" s="14"/>
      <c r="M63" s="14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1:28" s="12" customFormat="1" x14ac:dyDescent="0.25">
      <c r="K64" s="13"/>
      <c r="L64" s="14"/>
      <c r="M64" s="14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1:28" s="12" customFormat="1" x14ac:dyDescent="0.25">
      <c r="K65" s="13"/>
      <c r="L65" s="14"/>
      <c r="M65" s="14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1:28" s="12" customFormat="1" x14ac:dyDescent="0.25">
      <c r="K66" s="13"/>
      <c r="L66" s="14"/>
      <c r="M66" s="14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1:28" s="12" customFormat="1" x14ac:dyDescent="0.25">
      <c r="K67" s="13"/>
      <c r="L67" s="14"/>
      <c r="M67" s="14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1:28" s="12" customFormat="1" x14ac:dyDescent="0.25">
      <c r="K68" s="13"/>
      <c r="L68" s="14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1:28" s="12" customFormat="1" x14ac:dyDescent="0.25">
      <c r="K69" s="13"/>
      <c r="L69" s="14"/>
      <c r="M69" s="1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1:28" s="12" customFormat="1" x14ac:dyDescent="0.25">
      <c r="K70" s="13"/>
      <c r="L70" s="14"/>
      <c r="M70" s="14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1:28" s="12" customFormat="1" x14ac:dyDescent="0.25">
      <c r="K71" s="13"/>
      <c r="L71" s="14"/>
      <c r="M71" s="14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1:28" s="12" customFormat="1" x14ac:dyDescent="0.25">
      <c r="K72" s="13"/>
      <c r="L72" s="14"/>
      <c r="M72" s="14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1:28" s="12" customFormat="1" x14ac:dyDescent="0.25">
      <c r="K73" s="13"/>
      <c r="L73" s="14"/>
      <c r="M73" s="14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1:28" s="12" customFormat="1" x14ac:dyDescent="0.25">
      <c r="K74" s="13"/>
      <c r="L74" s="14"/>
      <c r="M74" s="14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1:28" s="12" customFormat="1" x14ac:dyDescent="0.25">
      <c r="K75" s="13"/>
      <c r="L75" s="14"/>
      <c r="M75" s="14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1:28" s="12" customFormat="1" x14ac:dyDescent="0.25">
      <c r="K76" s="13"/>
      <c r="L76" s="14"/>
      <c r="M76" s="14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1:28" s="12" customFormat="1" x14ac:dyDescent="0.25">
      <c r="K77" s="13"/>
      <c r="L77" s="14"/>
      <c r="M77" s="14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1:28" s="12" customFormat="1" x14ac:dyDescent="0.25">
      <c r="K78" s="13"/>
      <c r="L78" s="14"/>
      <c r="M78" s="14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1:28" s="12" customFormat="1" x14ac:dyDescent="0.25">
      <c r="K79" s="13"/>
      <c r="L79" s="14"/>
      <c r="M79" s="14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1:28" s="12" customFormat="1" x14ac:dyDescent="0.25">
      <c r="K80" s="13"/>
      <c r="L80" s="14"/>
      <c r="M80" s="14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1:28" s="12" customFormat="1" x14ac:dyDescent="0.25">
      <c r="K81" s="13"/>
      <c r="L81" s="14"/>
      <c r="M81" s="14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1:28" s="12" customFormat="1" x14ac:dyDescent="0.25">
      <c r="K82" s="13"/>
      <c r="L82" s="14"/>
      <c r="M82" s="14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1:28" s="12" customFormat="1" x14ac:dyDescent="0.25">
      <c r="K83" s="13"/>
      <c r="L83" s="14"/>
      <c r="M83" s="14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1:28" s="12" customFormat="1" x14ac:dyDescent="0.25">
      <c r="K84" s="13"/>
      <c r="L84" s="14"/>
      <c r="M84" s="14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1:28" s="12" customFormat="1" x14ac:dyDescent="0.25">
      <c r="K85" s="13"/>
      <c r="L85" s="14"/>
      <c r="M85" s="14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1:28" s="12" customFormat="1" x14ac:dyDescent="0.25">
      <c r="K86" s="13"/>
      <c r="L86" s="14"/>
      <c r="M86" s="14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1:28" s="12" customFormat="1" x14ac:dyDescent="0.25">
      <c r="K87" s="13"/>
      <c r="L87" s="14"/>
      <c r="M87" s="14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1:28" s="12" customFormat="1" x14ac:dyDescent="0.25">
      <c r="K88" s="13"/>
      <c r="L88" s="14"/>
      <c r="M88" s="14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1:28" s="12" customFormat="1" x14ac:dyDescent="0.25">
      <c r="K89" s="13"/>
      <c r="L89" s="14"/>
      <c r="M89" s="14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1:28" s="12" customFormat="1" x14ac:dyDescent="0.25">
      <c r="K90" s="13"/>
      <c r="L90" s="14"/>
      <c r="M90" s="14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1:28" s="12" customFormat="1" x14ac:dyDescent="0.25">
      <c r="K91" s="13"/>
      <c r="L91" s="14"/>
      <c r="M91" s="14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1:28" s="12" customFormat="1" x14ac:dyDescent="0.25">
      <c r="K92" s="13"/>
      <c r="L92" s="14"/>
      <c r="M92" s="14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1:28" s="12" customFormat="1" x14ac:dyDescent="0.25">
      <c r="K93" s="13"/>
      <c r="L93" s="14"/>
      <c r="M93" s="14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1:28" s="12" customFormat="1" x14ac:dyDescent="0.25">
      <c r="K94" s="13"/>
      <c r="L94" s="14"/>
      <c r="M94" s="14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1:28" s="12" customFormat="1" x14ac:dyDescent="0.25">
      <c r="K95" s="13"/>
      <c r="L95" s="14"/>
      <c r="M95" s="14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1:28" s="12" customFormat="1" x14ac:dyDescent="0.25">
      <c r="K96" s="13"/>
      <c r="L96" s="14"/>
      <c r="M96" s="14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1:28" s="12" customFormat="1" x14ac:dyDescent="0.25">
      <c r="K97" s="13"/>
      <c r="L97" s="14"/>
      <c r="M97" s="14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1:28" s="12" customFormat="1" x14ac:dyDescent="0.25">
      <c r="K98" s="13"/>
      <c r="L98" s="14"/>
      <c r="M98" s="14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1:28" s="12" customFormat="1" x14ac:dyDescent="0.25">
      <c r="K99" s="13"/>
      <c r="L99" s="14"/>
      <c r="M99" s="14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1:28" s="12" customFormat="1" x14ac:dyDescent="0.25">
      <c r="K100" s="13"/>
      <c r="L100" s="14"/>
      <c r="M100" s="14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1:28" s="12" customFormat="1" x14ac:dyDescent="0.25">
      <c r="K101" s="13"/>
      <c r="L101" s="14"/>
      <c r="M101" s="14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1:28" s="12" customFormat="1" x14ac:dyDescent="0.25">
      <c r="K102" s="13"/>
      <c r="L102" s="14"/>
      <c r="M102" s="14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1:28" s="12" customFormat="1" x14ac:dyDescent="0.25">
      <c r="K103" s="13"/>
      <c r="L103" s="14"/>
      <c r="M103" s="14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1:28" s="12" customFormat="1" x14ac:dyDescent="0.25">
      <c r="K104" s="13"/>
      <c r="L104" s="14"/>
      <c r="M104" s="14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1:28" s="12" customFormat="1" x14ac:dyDescent="0.25">
      <c r="K105" s="13"/>
      <c r="L105" s="14"/>
      <c r="M105" s="14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1:28" s="12" customFormat="1" x14ac:dyDescent="0.25">
      <c r="K106" s="13"/>
      <c r="L106" s="14"/>
      <c r="M106" s="14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1:28" s="12" customFormat="1" x14ac:dyDescent="0.25">
      <c r="K107" s="13"/>
      <c r="L107" s="14"/>
      <c r="M107" s="14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1:28" s="12" customFormat="1" x14ac:dyDescent="0.25">
      <c r="K108" s="13"/>
      <c r="L108" s="14"/>
      <c r="M108" s="14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1:28" s="12" customFormat="1" x14ac:dyDescent="0.25">
      <c r="K109" s="13"/>
      <c r="L109" s="14"/>
      <c r="M109" s="14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1:28" s="12" customFormat="1" x14ac:dyDescent="0.25">
      <c r="K110" s="13"/>
      <c r="L110" s="14"/>
      <c r="M110" s="14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1:28" s="12" customFormat="1" x14ac:dyDescent="0.25">
      <c r="K111" s="13"/>
      <c r="L111" s="14"/>
      <c r="M111" s="14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1:28" s="12" customFormat="1" x14ac:dyDescent="0.25">
      <c r="K112" s="13"/>
      <c r="L112" s="14"/>
      <c r="M112" s="14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1:28" s="12" customFormat="1" x14ac:dyDescent="0.25">
      <c r="K113" s="13"/>
      <c r="L113" s="14"/>
      <c r="M113" s="14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1:28" s="12" customFormat="1" x14ac:dyDescent="0.25">
      <c r="K114" s="13"/>
      <c r="L114" s="14"/>
      <c r="M114" s="14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1:28" s="12" customFormat="1" x14ac:dyDescent="0.25">
      <c r="K115" s="13"/>
      <c r="L115" s="14"/>
      <c r="M115" s="14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1:28" s="12" customFormat="1" x14ac:dyDescent="0.25">
      <c r="K116" s="13"/>
      <c r="L116" s="14"/>
      <c r="M116" s="14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1:28" s="12" customFormat="1" x14ac:dyDescent="0.25">
      <c r="K117" s="13"/>
      <c r="L117" s="14"/>
      <c r="M117" s="14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1:28" s="12" customFormat="1" x14ac:dyDescent="0.25">
      <c r="K118" s="13"/>
      <c r="L118" s="14"/>
      <c r="M118" s="14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1:28" s="12" customFormat="1" x14ac:dyDescent="0.25">
      <c r="K119" s="13"/>
      <c r="L119" s="14"/>
      <c r="M119" s="14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1:28" s="12" customFormat="1" x14ac:dyDescent="0.25">
      <c r="K120" s="13"/>
      <c r="L120" s="14"/>
      <c r="M120" s="14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1:28" s="12" customFormat="1" x14ac:dyDescent="0.25">
      <c r="K121" s="13"/>
      <c r="L121" s="14"/>
      <c r="M121" s="14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1:28" s="12" customFormat="1" x14ac:dyDescent="0.25">
      <c r="K122" s="13"/>
      <c r="L122" s="14"/>
      <c r="M122" s="14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1:28" s="12" customFormat="1" x14ac:dyDescent="0.25">
      <c r="K123" s="13"/>
      <c r="L123" s="14"/>
      <c r="M123" s="14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1:28" s="12" customFormat="1" x14ac:dyDescent="0.25">
      <c r="K124" s="13"/>
      <c r="L124" s="14"/>
      <c r="M124" s="14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1:28" s="12" customFormat="1" x14ac:dyDescent="0.25">
      <c r="K125" s="13"/>
      <c r="L125" s="14"/>
      <c r="M125" s="14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1:28" s="12" customFormat="1" x14ac:dyDescent="0.25">
      <c r="K126" s="13"/>
      <c r="L126" s="14"/>
      <c r="M126" s="14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1:28" s="12" customFormat="1" x14ac:dyDescent="0.25">
      <c r="K127" s="13"/>
      <c r="L127" s="14"/>
      <c r="M127" s="14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1:28" s="12" customFormat="1" x14ac:dyDescent="0.25">
      <c r="K128" s="13"/>
      <c r="L128" s="14"/>
      <c r="M128" s="14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1:28" s="12" customFormat="1" x14ac:dyDescent="0.25">
      <c r="K129" s="13"/>
      <c r="L129" s="14"/>
      <c r="M129" s="14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1:28" s="12" customFormat="1" x14ac:dyDescent="0.25">
      <c r="K130" s="13"/>
      <c r="L130" s="14"/>
      <c r="M130" s="14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1:28" s="12" customFormat="1" x14ac:dyDescent="0.25">
      <c r="K131" s="13"/>
      <c r="L131" s="14"/>
      <c r="M131" s="14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1:28" s="12" customFormat="1" x14ac:dyDescent="0.25">
      <c r="K132" s="13"/>
      <c r="L132" s="14"/>
      <c r="M132" s="14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1:28" s="12" customFormat="1" x14ac:dyDescent="0.25">
      <c r="K133" s="13"/>
      <c r="L133" s="14"/>
      <c r="M133" s="14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1:28" s="12" customFormat="1" x14ac:dyDescent="0.25">
      <c r="K134" s="13"/>
      <c r="L134" s="14"/>
      <c r="M134" s="14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1:28" s="12" customFormat="1" x14ac:dyDescent="0.25">
      <c r="K135" s="13"/>
      <c r="L135" s="14"/>
      <c r="M135" s="14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1:28" s="12" customFormat="1" x14ac:dyDescent="0.25">
      <c r="K136" s="13"/>
      <c r="L136" s="14"/>
      <c r="M136" s="14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1:28" s="12" customFormat="1" x14ac:dyDescent="0.25">
      <c r="K137" s="13"/>
      <c r="L137" s="14"/>
      <c r="M137" s="14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1:28" s="12" customFormat="1" x14ac:dyDescent="0.25">
      <c r="K138" s="13"/>
      <c r="L138" s="14"/>
      <c r="M138" s="14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1:28" s="12" customFormat="1" x14ac:dyDescent="0.25">
      <c r="K139" s="13"/>
      <c r="L139" s="14"/>
      <c r="M139" s="14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1:28" s="12" customFormat="1" x14ac:dyDescent="0.25">
      <c r="K140" s="13"/>
      <c r="L140" s="14"/>
      <c r="M140" s="14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1:28" s="12" customFormat="1" x14ac:dyDescent="0.25">
      <c r="K141" s="13"/>
      <c r="L141" s="14"/>
      <c r="M141" s="14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1:28" s="12" customFormat="1" x14ac:dyDescent="0.25">
      <c r="K142" s="13"/>
      <c r="L142" s="14"/>
      <c r="M142" s="14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1:28" s="12" customFormat="1" x14ac:dyDescent="0.25">
      <c r="K143" s="13"/>
      <c r="L143" s="14"/>
      <c r="M143" s="14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1:28" s="12" customFormat="1" x14ac:dyDescent="0.25">
      <c r="K144" s="13"/>
      <c r="L144" s="14"/>
      <c r="M144" s="14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1:28" s="12" customFormat="1" x14ac:dyDescent="0.25">
      <c r="K145" s="13"/>
      <c r="L145" s="14"/>
      <c r="M145" s="14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1:28" s="12" customFormat="1" x14ac:dyDescent="0.25">
      <c r="K146" s="13"/>
      <c r="L146" s="14"/>
      <c r="M146" s="14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1:28" s="12" customFormat="1" x14ac:dyDescent="0.25">
      <c r="K147" s="13"/>
      <c r="L147" s="14"/>
      <c r="M147" s="14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1:28" s="12" customFormat="1" x14ac:dyDescent="0.25">
      <c r="K148" s="13"/>
      <c r="L148" s="14"/>
      <c r="M148" s="14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1:28" s="12" customFormat="1" x14ac:dyDescent="0.25">
      <c r="K149" s="13"/>
      <c r="L149" s="14"/>
      <c r="M149" s="14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1:28" s="12" customFormat="1" x14ac:dyDescent="0.25">
      <c r="K150" s="13"/>
      <c r="L150" s="14"/>
      <c r="M150" s="14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1:28" s="12" customFormat="1" x14ac:dyDescent="0.25">
      <c r="K151" s="13"/>
      <c r="L151" s="14"/>
      <c r="M151" s="14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1:28" s="12" customFormat="1" x14ac:dyDescent="0.25">
      <c r="K152" s="13"/>
      <c r="L152" s="14"/>
      <c r="M152" s="14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1:28" s="12" customFormat="1" x14ac:dyDescent="0.25">
      <c r="K153" s="13"/>
      <c r="L153" s="14"/>
      <c r="M153" s="14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1:28" s="12" customFormat="1" x14ac:dyDescent="0.25">
      <c r="K154" s="13"/>
      <c r="L154" s="14"/>
      <c r="M154" s="14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1:28" s="12" customFormat="1" x14ac:dyDescent="0.25">
      <c r="K155" s="13"/>
      <c r="L155" s="14"/>
      <c r="M155" s="14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1:28" s="12" customFormat="1" x14ac:dyDescent="0.25">
      <c r="K156" s="13"/>
      <c r="L156" s="14"/>
      <c r="M156" s="14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1:28" s="12" customFormat="1" x14ac:dyDescent="0.25">
      <c r="K157" s="13"/>
      <c r="L157" s="14"/>
      <c r="M157" s="14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1:28" s="12" customFormat="1" x14ac:dyDescent="0.25">
      <c r="K158" s="13"/>
      <c r="L158" s="14"/>
      <c r="M158" s="14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1:28" s="12" customFormat="1" x14ac:dyDescent="0.25">
      <c r="K159" s="13"/>
      <c r="L159" s="14"/>
      <c r="M159" s="14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1:28" s="12" customFormat="1" x14ac:dyDescent="0.25">
      <c r="K160" s="13"/>
      <c r="L160" s="14"/>
      <c r="M160" s="14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1:28" s="12" customFormat="1" x14ac:dyDescent="0.25">
      <c r="K161" s="13"/>
      <c r="L161" s="14"/>
      <c r="M161" s="14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1:28" s="12" customFormat="1" x14ac:dyDescent="0.25">
      <c r="K162" s="13"/>
      <c r="L162" s="14"/>
      <c r="M162" s="14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1:28" s="12" customFormat="1" x14ac:dyDescent="0.25">
      <c r="K163" s="13"/>
      <c r="L163" s="14"/>
      <c r="M163" s="14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1:28" s="12" customFormat="1" x14ac:dyDescent="0.25">
      <c r="K164" s="13"/>
      <c r="L164" s="14"/>
      <c r="M164" s="14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1:28" s="12" customFormat="1" x14ac:dyDescent="0.25">
      <c r="K165" s="13"/>
      <c r="L165" s="14"/>
      <c r="M165" s="14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1:28" s="12" customFormat="1" x14ac:dyDescent="0.25">
      <c r="K166" s="13"/>
      <c r="L166" s="14"/>
      <c r="M166" s="14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1:28" s="12" customFormat="1" x14ac:dyDescent="0.25">
      <c r="K167" s="13"/>
      <c r="L167" s="14"/>
      <c r="M167" s="14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1:28" s="12" customFormat="1" x14ac:dyDescent="0.25">
      <c r="K168" s="13"/>
      <c r="L168" s="14"/>
      <c r="M168" s="14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1:28" s="12" customFormat="1" x14ac:dyDescent="0.25">
      <c r="K169" s="13"/>
      <c r="L169" s="14"/>
      <c r="M169" s="14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1:28" s="12" customFormat="1" x14ac:dyDescent="0.25">
      <c r="K170" s="13"/>
      <c r="L170" s="14"/>
      <c r="M170" s="14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1:28" s="12" customFormat="1" x14ac:dyDescent="0.25">
      <c r="K171" s="13"/>
      <c r="L171" s="14"/>
      <c r="M171" s="14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1:28" s="12" customFormat="1" x14ac:dyDescent="0.25">
      <c r="K172" s="13"/>
      <c r="L172" s="14"/>
      <c r="M172" s="14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1:28" s="12" customFormat="1" x14ac:dyDescent="0.25">
      <c r="K173" s="13"/>
      <c r="L173" s="14"/>
      <c r="M173" s="14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1:28" s="12" customFormat="1" x14ac:dyDescent="0.25">
      <c r="K174" s="13"/>
      <c r="L174" s="14"/>
      <c r="M174" s="14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1:28" s="12" customFormat="1" x14ac:dyDescent="0.25">
      <c r="K175" s="13"/>
      <c r="L175" s="14"/>
      <c r="M175" s="14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1:28" s="12" customFormat="1" x14ac:dyDescent="0.25">
      <c r="K176" s="13"/>
      <c r="L176" s="14"/>
      <c r="M176" s="14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1:28" s="12" customFormat="1" x14ac:dyDescent="0.25">
      <c r="K177" s="13"/>
      <c r="L177" s="14"/>
      <c r="M177" s="14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1:28" s="12" customFormat="1" x14ac:dyDescent="0.25">
      <c r="K178" s="13"/>
      <c r="L178" s="14"/>
      <c r="M178" s="14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1:28" s="12" customFormat="1" x14ac:dyDescent="0.25">
      <c r="K179" s="13"/>
      <c r="L179" s="14"/>
      <c r="M179" s="14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1:28" s="12" customFormat="1" x14ac:dyDescent="0.25">
      <c r="K180" s="13"/>
      <c r="L180" s="14"/>
      <c r="M180" s="14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1:28" s="12" customFormat="1" x14ac:dyDescent="0.25">
      <c r="K181" s="13"/>
      <c r="L181" s="14"/>
      <c r="M181" s="14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1:28" s="12" customFormat="1" x14ac:dyDescent="0.25">
      <c r="K182" s="13"/>
      <c r="L182" s="14"/>
      <c r="M182" s="14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1:28" s="12" customFormat="1" x14ac:dyDescent="0.25">
      <c r="K183" s="13"/>
      <c r="L183" s="14"/>
      <c r="M183" s="14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1:28" s="12" customFormat="1" x14ac:dyDescent="0.25">
      <c r="K184" s="13"/>
      <c r="L184" s="14"/>
      <c r="M184" s="14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1:28" s="12" customFormat="1" x14ac:dyDescent="0.25">
      <c r="K185" s="13"/>
      <c r="L185" s="14"/>
      <c r="M185" s="14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1:28" s="12" customFormat="1" x14ac:dyDescent="0.25">
      <c r="K186" s="13"/>
      <c r="L186" s="14"/>
      <c r="M186" s="14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1:28" s="12" customFormat="1" x14ac:dyDescent="0.25">
      <c r="K187" s="13"/>
      <c r="L187" s="14"/>
      <c r="M187" s="14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1:28" s="12" customFormat="1" x14ac:dyDescent="0.25">
      <c r="K188" s="13"/>
      <c r="L188" s="14"/>
      <c r="M188" s="14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1:28" s="12" customFormat="1" x14ac:dyDescent="0.25">
      <c r="K189" s="13"/>
      <c r="L189" s="14"/>
      <c r="M189" s="14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1:28" s="12" customFormat="1" x14ac:dyDescent="0.25">
      <c r="K190" s="13"/>
      <c r="L190" s="14"/>
      <c r="M190" s="14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1:28" s="12" customFormat="1" x14ac:dyDescent="0.25">
      <c r="K191" s="13"/>
      <c r="L191" s="14"/>
      <c r="M191" s="14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1:28" s="12" customFormat="1" x14ac:dyDescent="0.25">
      <c r="K192" s="13"/>
      <c r="L192" s="14"/>
      <c r="M192" s="14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1:28" s="12" customFormat="1" x14ac:dyDescent="0.25">
      <c r="K193" s="13"/>
      <c r="L193" s="14"/>
      <c r="M193" s="14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1:28" s="12" customFormat="1" x14ac:dyDescent="0.25">
      <c r="K194" s="13"/>
      <c r="L194" s="14"/>
      <c r="M194" s="14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1:28" s="12" customFormat="1" x14ac:dyDescent="0.25">
      <c r="K195" s="13"/>
      <c r="L195" s="14"/>
      <c r="M195" s="14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1:28" s="12" customFormat="1" x14ac:dyDescent="0.25">
      <c r="K196" s="13"/>
      <c r="L196" s="14"/>
      <c r="M196" s="14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1:28" s="12" customFormat="1" x14ac:dyDescent="0.25">
      <c r="K197" s="13"/>
      <c r="L197" s="14"/>
      <c r="M197" s="14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1:28" s="12" customFormat="1" x14ac:dyDescent="0.25">
      <c r="K198" s="13"/>
      <c r="L198" s="14"/>
      <c r="M198" s="14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1:28" s="12" customFormat="1" x14ac:dyDescent="0.25">
      <c r="K199" s="13"/>
      <c r="L199" s="14"/>
      <c r="M199" s="14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1:28" s="12" customFormat="1" x14ac:dyDescent="0.25">
      <c r="K200" s="13"/>
      <c r="L200" s="14"/>
      <c r="M200" s="14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1:28" s="12" customFormat="1" x14ac:dyDescent="0.25">
      <c r="K201" s="13"/>
      <c r="L201" s="14"/>
      <c r="M201" s="14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1:28" s="12" customFormat="1" x14ac:dyDescent="0.25">
      <c r="K202" s="13"/>
      <c r="L202" s="14"/>
      <c r="M202" s="14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1:28" s="12" customFormat="1" x14ac:dyDescent="0.25">
      <c r="K203" s="13"/>
      <c r="L203" s="14"/>
      <c r="M203" s="14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1:28" s="12" customFormat="1" x14ac:dyDescent="0.25">
      <c r="K204" s="13"/>
      <c r="L204" s="14"/>
      <c r="M204" s="14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1:28" s="12" customFormat="1" x14ac:dyDescent="0.25">
      <c r="K205" s="13"/>
      <c r="L205" s="14"/>
      <c r="M205" s="14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1:28" s="12" customFormat="1" x14ac:dyDescent="0.25">
      <c r="K206" s="13"/>
      <c r="L206" s="14"/>
      <c r="M206" s="14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1:28" s="12" customFormat="1" x14ac:dyDescent="0.25">
      <c r="K207" s="13"/>
      <c r="L207" s="14"/>
      <c r="M207" s="14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1:28" s="12" customFormat="1" x14ac:dyDescent="0.25">
      <c r="K208" s="13"/>
      <c r="L208" s="14"/>
      <c r="M208" s="14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1:28" s="12" customFormat="1" x14ac:dyDescent="0.25">
      <c r="K209" s="13"/>
      <c r="L209" s="14"/>
      <c r="M209" s="14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1:28" s="12" customFormat="1" x14ac:dyDescent="0.25">
      <c r="K210" s="13"/>
      <c r="L210" s="14"/>
      <c r="M210" s="14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1:28" s="12" customFormat="1" x14ac:dyDescent="0.25">
      <c r="K211" s="13"/>
      <c r="L211" s="14"/>
      <c r="M211" s="14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1:28" s="12" customFormat="1" x14ac:dyDescent="0.25">
      <c r="K212" s="13"/>
      <c r="L212" s="14"/>
      <c r="M212" s="14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1:28" s="12" customFormat="1" x14ac:dyDescent="0.25">
      <c r="K213" s="13"/>
      <c r="L213" s="14"/>
      <c r="M213" s="14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1:28" s="12" customFormat="1" x14ac:dyDescent="0.25">
      <c r="K214" s="13"/>
      <c r="L214" s="14"/>
      <c r="M214" s="14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1:28" s="12" customFormat="1" x14ac:dyDescent="0.25">
      <c r="K215" s="13"/>
      <c r="L215" s="14"/>
      <c r="M215" s="14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1:28" s="12" customFormat="1" x14ac:dyDescent="0.25">
      <c r="K216" s="13"/>
      <c r="L216" s="14"/>
      <c r="M216" s="14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1:28" s="12" customFormat="1" x14ac:dyDescent="0.25">
      <c r="K217" s="13"/>
      <c r="L217" s="14"/>
      <c r="M217" s="14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1:28" s="12" customFormat="1" x14ac:dyDescent="0.25">
      <c r="K218" s="13"/>
      <c r="L218" s="14"/>
      <c r="M218" s="14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1:28" s="12" customFormat="1" x14ac:dyDescent="0.25">
      <c r="K219" s="13"/>
      <c r="L219" s="14"/>
      <c r="M219" s="14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1:28" s="12" customFormat="1" x14ac:dyDescent="0.25">
      <c r="K220" s="13"/>
      <c r="L220" s="14"/>
      <c r="M220" s="14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1:28" s="12" customFormat="1" x14ac:dyDescent="0.25">
      <c r="K221" s="13"/>
      <c r="L221" s="14"/>
      <c r="M221" s="14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1:28" s="12" customFormat="1" x14ac:dyDescent="0.25">
      <c r="K222" s="13"/>
      <c r="L222" s="14"/>
      <c r="M222" s="14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1:28" s="12" customFormat="1" x14ac:dyDescent="0.25">
      <c r="K223" s="13"/>
      <c r="L223" s="14"/>
      <c r="M223" s="14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1:28" s="12" customFormat="1" x14ac:dyDescent="0.25">
      <c r="K224" s="13"/>
      <c r="L224" s="14"/>
      <c r="M224" s="14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11:28" s="12" customFormat="1" x14ac:dyDescent="0.25">
      <c r="K225" s="13"/>
      <c r="L225" s="14"/>
      <c r="M225" s="14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11:28" s="12" customFormat="1" x14ac:dyDescent="0.25">
      <c r="K226" s="13"/>
      <c r="L226" s="14"/>
      <c r="M226" s="14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1:28" s="12" customFormat="1" x14ac:dyDescent="0.25">
      <c r="K227" s="13"/>
      <c r="L227" s="14"/>
      <c r="M227" s="14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1:28" s="12" customFormat="1" x14ac:dyDescent="0.25">
      <c r="K228" s="13"/>
      <c r="L228" s="14"/>
      <c r="M228" s="14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1:28" s="12" customFormat="1" x14ac:dyDescent="0.25">
      <c r="K229" s="13"/>
      <c r="L229" s="14"/>
      <c r="M229" s="14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1:28" s="12" customFormat="1" x14ac:dyDescent="0.25">
      <c r="K230" s="13"/>
      <c r="L230" s="14"/>
      <c r="M230" s="14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1:28" s="12" customFormat="1" x14ac:dyDescent="0.25">
      <c r="K231" s="13"/>
      <c r="L231" s="14"/>
      <c r="M231" s="14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1:28" s="12" customFormat="1" x14ac:dyDescent="0.25">
      <c r="K232" s="13"/>
      <c r="L232" s="14"/>
      <c r="M232" s="14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1:28" s="12" customFormat="1" x14ac:dyDescent="0.25">
      <c r="K233" s="13"/>
      <c r="L233" s="14"/>
      <c r="M233" s="14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1:28" s="12" customFormat="1" x14ac:dyDescent="0.25">
      <c r="K234" s="13"/>
      <c r="L234" s="14"/>
      <c r="M234" s="14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1:28" s="12" customFormat="1" x14ac:dyDescent="0.25">
      <c r="K235" s="13"/>
      <c r="L235" s="14"/>
      <c r="M235" s="14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1:28" s="12" customFormat="1" x14ac:dyDescent="0.25">
      <c r="K236" s="13"/>
      <c r="L236" s="14"/>
      <c r="M236" s="14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1:28" s="12" customFormat="1" x14ac:dyDescent="0.25">
      <c r="K237" s="13"/>
      <c r="L237" s="14"/>
      <c r="M237" s="14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1:28" s="12" customFormat="1" x14ac:dyDescent="0.25">
      <c r="K238" s="13"/>
      <c r="L238" s="14"/>
      <c r="M238" s="14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1:28" s="12" customFormat="1" x14ac:dyDescent="0.25">
      <c r="K239" s="13"/>
      <c r="L239" s="14"/>
      <c r="M239" s="14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1:28" s="12" customFormat="1" x14ac:dyDescent="0.25">
      <c r="K240" s="13"/>
      <c r="L240" s="14"/>
      <c r="M240" s="14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1:28" s="12" customFormat="1" x14ac:dyDescent="0.25">
      <c r="K241" s="13"/>
      <c r="L241" s="14"/>
      <c r="M241" s="14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1:28" s="12" customFormat="1" x14ac:dyDescent="0.25">
      <c r="K242" s="13"/>
      <c r="L242" s="14"/>
      <c r="M242" s="14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1:28" s="12" customFormat="1" x14ac:dyDescent="0.25">
      <c r="K243" s="13"/>
      <c r="L243" s="14"/>
      <c r="M243" s="14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1:28" s="12" customFormat="1" x14ac:dyDescent="0.25">
      <c r="K244" s="13"/>
      <c r="L244" s="14"/>
      <c r="M244" s="14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1:28" s="12" customFormat="1" x14ac:dyDescent="0.25">
      <c r="K245" s="13"/>
      <c r="L245" s="14"/>
      <c r="M245" s="14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11:28" s="12" customFormat="1" x14ac:dyDescent="0.25">
      <c r="K246" s="13"/>
      <c r="L246" s="14"/>
      <c r="M246" s="14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11:28" s="12" customFormat="1" x14ac:dyDescent="0.25">
      <c r="K247" s="13"/>
      <c r="L247" s="14"/>
      <c r="M247" s="14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11:28" s="12" customFormat="1" x14ac:dyDescent="0.25">
      <c r="K248" s="13"/>
      <c r="L248" s="14"/>
      <c r="M248" s="14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11:28" s="12" customFormat="1" x14ac:dyDescent="0.25">
      <c r="K249" s="13"/>
      <c r="L249" s="14"/>
      <c r="M249" s="14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11:28" s="12" customFormat="1" x14ac:dyDescent="0.25">
      <c r="K250" s="13"/>
      <c r="L250" s="14"/>
      <c r="M250" s="14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11:28" s="12" customFormat="1" x14ac:dyDescent="0.25">
      <c r="K251" s="13"/>
      <c r="L251" s="14"/>
      <c r="M251" s="14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1:28" s="12" customFormat="1" x14ac:dyDescent="0.25">
      <c r="K252" s="13"/>
      <c r="L252" s="14"/>
      <c r="M252" s="14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1:28" s="12" customFormat="1" x14ac:dyDescent="0.25">
      <c r="K253" s="13"/>
      <c r="L253" s="14"/>
      <c r="M253" s="14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1:28" s="12" customFormat="1" x14ac:dyDescent="0.25">
      <c r="K254" s="13"/>
      <c r="L254" s="14"/>
      <c r="M254" s="14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1:28" s="12" customFormat="1" x14ac:dyDescent="0.25">
      <c r="K255" s="13"/>
      <c r="L255" s="14"/>
      <c r="M255" s="14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1:28" s="12" customFormat="1" x14ac:dyDescent="0.25">
      <c r="K256" s="13"/>
      <c r="L256" s="14"/>
      <c r="M256" s="14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1:28" s="12" customFormat="1" x14ac:dyDescent="0.25">
      <c r="K257" s="13"/>
      <c r="L257" s="14"/>
      <c r="M257" s="14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1:28" s="12" customFormat="1" x14ac:dyDescent="0.25">
      <c r="K258" s="13"/>
      <c r="L258" s="14"/>
      <c r="M258" s="14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1:28" s="12" customFormat="1" x14ac:dyDescent="0.25">
      <c r="K259" s="13"/>
      <c r="L259" s="14"/>
      <c r="M259" s="14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1:28" s="12" customFormat="1" x14ac:dyDescent="0.25">
      <c r="K260" s="13"/>
      <c r="L260" s="14"/>
      <c r="M260" s="14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1:28" s="12" customFormat="1" x14ac:dyDescent="0.25">
      <c r="K261" s="13"/>
      <c r="L261" s="14"/>
      <c r="M261" s="14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1:28" s="12" customFormat="1" x14ac:dyDescent="0.25">
      <c r="K262" s="13"/>
      <c r="L262" s="14"/>
      <c r="M262" s="14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1:28" s="12" customFormat="1" x14ac:dyDescent="0.25">
      <c r="K263" s="13"/>
      <c r="L263" s="14"/>
      <c r="M263" s="14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1:28" s="12" customFormat="1" x14ac:dyDescent="0.25">
      <c r="K264" s="13"/>
      <c r="L264" s="14"/>
      <c r="M264" s="14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1:28" s="12" customFormat="1" x14ac:dyDescent="0.25">
      <c r="K265" s="13"/>
      <c r="L265" s="14"/>
      <c r="M265" s="14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1:28" s="12" customFormat="1" x14ac:dyDescent="0.25">
      <c r="K266" s="13"/>
      <c r="L266" s="14"/>
      <c r="M266" s="14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1:28" s="12" customFormat="1" x14ac:dyDescent="0.25">
      <c r="K267" s="13"/>
      <c r="L267" s="14"/>
      <c r="M267" s="14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1:28" s="12" customFormat="1" x14ac:dyDescent="0.25">
      <c r="K268" s="13"/>
      <c r="L268" s="14"/>
      <c r="M268" s="14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1:28" s="12" customFormat="1" x14ac:dyDescent="0.25">
      <c r="K269" s="13"/>
      <c r="L269" s="14"/>
      <c r="M269" s="14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1:28" s="12" customFormat="1" x14ac:dyDescent="0.25">
      <c r="K270" s="13"/>
      <c r="L270" s="14"/>
      <c r="M270" s="14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1:28" s="12" customFormat="1" x14ac:dyDescent="0.25">
      <c r="K271" s="13"/>
      <c r="L271" s="14"/>
      <c r="M271" s="14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1:28" s="12" customFormat="1" x14ac:dyDescent="0.25">
      <c r="K272" s="13"/>
      <c r="L272" s="14"/>
      <c r="M272" s="14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1:28" s="12" customFormat="1" x14ac:dyDescent="0.25">
      <c r="K273" s="13"/>
      <c r="L273" s="14"/>
      <c r="M273" s="14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11:28" s="12" customFormat="1" x14ac:dyDescent="0.25">
      <c r="K274" s="13"/>
      <c r="L274" s="14"/>
      <c r="M274" s="14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11:28" s="12" customFormat="1" x14ac:dyDescent="0.25">
      <c r="K275" s="13"/>
      <c r="L275" s="14"/>
      <c r="M275" s="14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1:28" s="12" customFormat="1" x14ac:dyDescent="0.25">
      <c r="K276" s="13"/>
      <c r="L276" s="14"/>
      <c r="M276" s="14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1:28" s="12" customFormat="1" x14ac:dyDescent="0.25">
      <c r="K277" s="13"/>
      <c r="L277" s="14"/>
      <c r="M277" s="14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1:28" s="12" customFormat="1" x14ac:dyDescent="0.25">
      <c r="K278" s="13"/>
      <c r="L278" s="14"/>
      <c r="M278" s="14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1:28" s="12" customFormat="1" x14ac:dyDescent="0.25">
      <c r="K279" s="13"/>
      <c r="L279" s="14"/>
      <c r="M279" s="14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1:28" s="12" customFormat="1" x14ac:dyDescent="0.25">
      <c r="K280" s="13"/>
      <c r="L280" s="14"/>
      <c r="M280" s="14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1:28" s="12" customFormat="1" x14ac:dyDescent="0.25">
      <c r="K281" s="13"/>
      <c r="L281" s="14"/>
      <c r="M281" s="14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1:28" s="12" customFormat="1" x14ac:dyDescent="0.25">
      <c r="K282" s="13"/>
      <c r="L282" s="14"/>
      <c r="M282" s="14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1:28" s="12" customFormat="1" x14ac:dyDescent="0.25">
      <c r="K283" s="13"/>
      <c r="L283" s="14"/>
      <c r="M283" s="14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1:28" s="12" customFormat="1" x14ac:dyDescent="0.25">
      <c r="K284" s="13"/>
      <c r="L284" s="14"/>
      <c r="M284" s="14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1:28" s="12" customFormat="1" x14ac:dyDescent="0.25">
      <c r="K285" s="13"/>
      <c r="L285" s="14"/>
      <c r="M285" s="14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11:28" s="12" customFormat="1" x14ac:dyDescent="0.25">
      <c r="K286" s="13"/>
      <c r="L286" s="14"/>
      <c r="M286" s="14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1:28" s="12" customFormat="1" x14ac:dyDescent="0.25">
      <c r="K287" s="13"/>
      <c r="L287" s="14"/>
      <c r="M287" s="14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1:28" s="12" customFormat="1" x14ac:dyDescent="0.25">
      <c r="K288" s="13"/>
      <c r="L288" s="14"/>
      <c r="M288" s="14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1:28" s="12" customFormat="1" x14ac:dyDescent="0.25">
      <c r="K289" s="13"/>
      <c r="L289" s="14"/>
      <c r="M289" s="14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1:28" s="12" customFormat="1" x14ac:dyDescent="0.25">
      <c r="K290" s="13"/>
      <c r="L290" s="14"/>
      <c r="M290" s="14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1:28" s="12" customFormat="1" x14ac:dyDescent="0.25">
      <c r="K291" s="13"/>
      <c r="L291" s="14"/>
      <c r="M291" s="14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11:28" s="12" customFormat="1" x14ac:dyDescent="0.25">
      <c r="K292" s="13"/>
      <c r="L292" s="14"/>
      <c r="M292" s="14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1:28" s="12" customFormat="1" x14ac:dyDescent="0.25">
      <c r="K293" s="13"/>
      <c r="L293" s="14"/>
      <c r="M293" s="14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1:28" s="12" customFormat="1" x14ac:dyDescent="0.25">
      <c r="K294" s="13"/>
      <c r="L294" s="14"/>
      <c r="M294" s="14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1:28" s="12" customFormat="1" x14ac:dyDescent="0.25">
      <c r="K295" s="13"/>
      <c r="L295" s="14"/>
      <c r="M295" s="14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1:28" s="12" customFormat="1" x14ac:dyDescent="0.25">
      <c r="K296" s="13"/>
      <c r="L296" s="14"/>
      <c r="M296" s="14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11:28" s="12" customFormat="1" x14ac:dyDescent="0.25">
      <c r="K297" s="13"/>
      <c r="L297" s="14"/>
      <c r="M297" s="14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11:28" s="12" customFormat="1" x14ac:dyDescent="0.25">
      <c r="K298" s="13"/>
      <c r="L298" s="14"/>
      <c r="M298" s="14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1:28" s="12" customFormat="1" x14ac:dyDescent="0.25">
      <c r="K299" s="13"/>
      <c r="L299" s="14"/>
      <c r="M299" s="14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1:28" s="12" customFormat="1" x14ac:dyDescent="0.25">
      <c r="K300" s="13"/>
      <c r="L300" s="14"/>
      <c r="M300" s="14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1:28" s="12" customFormat="1" x14ac:dyDescent="0.25">
      <c r="K301" s="13"/>
      <c r="L301" s="14"/>
      <c r="M301" s="14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1:28" s="12" customFormat="1" x14ac:dyDescent="0.25">
      <c r="K302" s="13"/>
      <c r="L302" s="14"/>
      <c r="M302" s="14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1:28" s="12" customFormat="1" x14ac:dyDescent="0.25">
      <c r="K303" s="13"/>
      <c r="L303" s="14"/>
      <c r="M303" s="14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1:28" s="12" customFormat="1" x14ac:dyDescent="0.25">
      <c r="K304" s="13"/>
      <c r="L304" s="14"/>
      <c r="M304" s="14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1:28" s="12" customFormat="1" x14ac:dyDescent="0.25">
      <c r="K305" s="13"/>
      <c r="L305" s="14"/>
      <c r="M305" s="14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1:28" s="12" customFormat="1" x14ac:dyDescent="0.25">
      <c r="K306" s="13"/>
      <c r="L306" s="14"/>
      <c r="M306" s="14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1:28" s="12" customFormat="1" x14ac:dyDescent="0.25">
      <c r="K307" s="13"/>
      <c r="L307" s="14"/>
      <c r="M307" s="14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1:28" s="12" customFormat="1" x14ac:dyDescent="0.25">
      <c r="K308" s="13"/>
      <c r="L308" s="14"/>
      <c r="M308" s="14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1:28" s="12" customFormat="1" x14ac:dyDescent="0.25">
      <c r="K309" s="13"/>
      <c r="L309" s="14"/>
      <c r="M309" s="14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1:28" s="12" customFormat="1" x14ac:dyDescent="0.25">
      <c r="K310" s="13"/>
      <c r="L310" s="14"/>
      <c r="M310" s="14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1:28" s="12" customFormat="1" x14ac:dyDescent="0.25">
      <c r="K311" s="13"/>
      <c r="L311" s="14"/>
      <c r="M311" s="14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1:28" s="12" customFormat="1" x14ac:dyDescent="0.25">
      <c r="K312" s="13"/>
      <c r="L312" s="14"/>
      <c r="M312" s="14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1:28" s="12" customFormat="1" x14ac:dyDescent="0.25">
      <c r="K313" s="13"/>
      <c r="L313" s="14"/>
      <c r="M313" s="14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1:28" s="12" customFormat="1" x14ac:dyDescent="0.25">
      <c r="K314" s="13"/>
      <c r="L314" s="14"/>
      <c r="M314" s="14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1:28" s="12" customFormat="1" x14ac:dyDescent="0.25">
      <c r="K315" s="13"/>
      <c r="L315" s="14"/>
      <c r="M315" s="14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1:28" s="12" customFormat="1" x14ac:dyDescent="0.25">
      <c r="K316" s="13"/>
      <c r="L316" s="14"/>
      <c r="M316" s="14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1:28" s="12" customFormat="1" x14ac:dyDescent="0.25">
      <c r="K317" s="13"/>
      <c r="L317" s="14"/>
      <c r="M317" s="14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1:28" s="12" customFormat="1" x14ac:dyDescent="0.25">
      <c r="K318" s="13"/>
      <c r="L318" s="14"/>
      <c r="M318" s="14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1:28" s="12" customFormat="1" x14ac:dyDescent="0.25">
      <c r="K319" s="13"/>
      <c r="L319" s="14"/>
      <c r="M319" s="14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1:28" s="12" customFormat="1" x14ac:dyDescent="0.25">
      <c r="K320" s="13"/>
      <c r="L320" s="14"/>
      <c r="M320" s="14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11:28" s="12" customFormat="1" x14ac:dyDescent="0.25">
      <c r="K321" s="13"/>
      <c r="L321" s="14"/>
      <c r="M321" s="14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11:28" s="12" customFormat="1" x14ac:dyDescent="0.25">
      <c r="K322" s="13"/>
      <c r="L322" s="14"/>
      <c r="M322" s="14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1:28" s="12" customFormat="1" x14ac:dyDescent="0.25">
      <c r="K323" s="13"/>
      <c r="L323" s="14"/>
      <c r="M323" s="14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11:28" s="12" customFormat="1" x14ac:dyDescent="0.25">
      <c r="K324" s="13"/>
      <c r="L324" s="14"/>
      <c r="M324" s="14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11:28" s="12" customFormat="1" x14ac:dyDescent="0.25">
      <c r="K325" s="13"/>
      <c r="L325" s="14"/>
      <c r="M325" s="14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spans="11:28" s="12" customFormat="1" x14ac:dyDescent="0.25">
      <c r="K326" s="13"/>
      <c r="L326" s="14"/>
      <c r="M326" s="14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spans="11:28" s="12" customFormat="1" x14ac:dyDescent="0.25">
      <c r="K327" s="13"/>
      <c r="L327" s="14"/>
      <c r="M327" s="14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1:28" s="12" customFormat="1" x14ac:dyDescent="0.25">
      <c r="K328" s="13"/>
      <c r="L328" s="14"/>
      <c r="M328" s="14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11:28" s="12" customFormat="1" x14ac:dyDescent="0.25">
      <c r="K329" s="13"/>
      <c r="L329" s="14"/>
      <c r="M329" s="14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11:28" s="12" customFormat="1" x14ac:dyDescent="0.25">
      <c r="K330" s="13"/>
      <c r="L330" s="14"/>
      <c r="M330" s="14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spans="11:28" s="12" customFormat="1" x14ac:dyDescent="0.25">
      <c r="K331" s="13"/>
      <c r="L331" s="14"/>
      <c r="M331" s="14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spans="11:28" s="12" customFormat="1" x14ac:dyDescent="0.25">
      <c r="K332" s="13"/>
      <c r="L332" s="14"/>
      <c r="M332" s="14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11:28" s="12" customFormat="1" x14ac:dyDescent="0.25">
      <c r="K333" s="13"/>
      <c r="L333" s="14"/>
      <c r="M333" s="14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spans="11:28" s="12" customFormat="1" x14ac:dyDescent="0.25">
      <c r="K334" s="13"/>
      <c r="L334" s="14"/>
      <c r="M334" s="14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spans="11:28" s="12" customFormat="1" x14ac:dyDescent="0.25">
      <c r="K335" s="13"/>
      <c r="L335" s="14"/>
      <c r="M335" s="14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spans="11:28" s="12" customFormat="1" x14ac:dyDescent="0.25">
      <c r="K336" s="13"/>
      <c r="L336" s="14"/>
      <c r="M336" s="14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spans="11:28" s="12" customFormat="1" x14ac:dyDescent="0.25">
      <c r="K337" s="13"/>
      <c r="L337" s="14"/>
      <c r="M337" s="14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spans="11:28" s="12" customFormat="1" x14ac:dyDescent="0.25">
      <c r="K338" s="13"/>
      <c r="L338" s="14"/>
      <c r="M338" s="14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spans="11:28" s="12" customFormat="1" x14ac:dyDescent="0.25">
      <c r="K339" s="13"/>
      <c r="L339" s="14"/>
      <c r="M339" s="14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spans="11:28" s="12" customFormat="1" x14ac:dyDescent="0.25">
      <c r="K340" s="13"/>
      <c r="L340" s="14"/>
      <c r="M340" s="14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spans="11:28" s="12" customFormat="1" x14ac:dyDescent="0.25">
      <c r="K341" s="13"/>
      <c r="L341" s="14"/>
      <c r="M341" s="14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11:28" s="12" customFormat="1" x14ac:dyDescent="0.25">
      <c r="K342" s="13"/>
      <c r="L342" s="14"/>
      <c r="M342" s="14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spans="11:28" s="12" customFormat="1" x14ac:dyDescent="0.25">
      <c r="K343" s="13"/>
      <c r="L343" s="14"/>
      <c r="M343" s="14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spans="11:28" s="12" customFormat="1" x14ac:dyDescent="0.25">
      <c r="K344" s="13"/>
      <c r="L344" s="14"/>
      <c r="M344" s="14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spans="11:28" s="12" customFormat="1" x14ac:dyDescent="0.25">
      <c r="K345" s="13"/>
      <c r="L345" s="14"/>
      <c r="M345" s="14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11:28" s="12" customFormat="1" x14ac:dyDescent="0.25">
      <c r="K346" s="13"/>
      <c r="L346" s="14"/>
      <c r="M346" s="14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11:28" s="12" customFormat="1" x14ac:dyDescent="0.25">
      <c r="K347" s="13"/>
      <c r="L347" s="14"/>
      <c r="M347" s="14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spans="11:28" s="12" customFormat="1" x14ac:dyDescent="0.25">
      <c r="K348" s="13"/>
      <c r="L348" s="14"/>
      <c r="M348" s="14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spans="11:28" s="12" customFormat="1" x14ac:dyDescent="0.25">
      <c r="K349" s="13"/>
      <c r="L349" s="14"/>
      <c r="M349" s="14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spans="11:28" s="12" customFormat="1" x14ac:dyDescent="0.25">
      <c r="K350" s="13"/>
      <c r="L350" s="14"/>
      <c r="M350" s="14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spans="11:28" s="12" customFormat="1" x14ac:dyDescent="0.25">
      <c r="K351" s="13"/>
      <c r="L351" s="14"/>
      <c r="M351" s="14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11:28" s="12" customFormat="1" x14ac:dyDescent="0.25">
      <c r="K352" s="13"/>
      <c r="L352" s="14"/>
      <c r="M352" s="14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  <row r="353" spans="11:28" s="12" customFormat="1" x14ac:dyDescent="0.25">
      <c r="K353" s="13"/>
      <c r="L353" s="14"/>
      <c r="M353" s="14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</row>
    <row r="354" spans="11:28" s="12" customFormat="1" x14ac:dyDescent="0.25">
      <c r="K354" s="13"/>
      <c r="L354" s="14"/>
      <c r="M354" s="14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spans="11:28" s="12" customFormat="1" x14ac:dyDescent="0.25">
      <c r="K355" s="13"/>
      <c r="L355" s="14"/>
      <c r="M355" s="14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</row>
    <row r="356" spans="11:28" s="12" customFormat="1" x14ac:dyDescent="0.25">
      <c r="K356" s="13"/>
      <c r="L356" s="14"/>
      <c r="M356" s="14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spans="11:28" s="12" customFormat="1" x14ac:dyDescent="0.25">
      <c r="K357" s="13"/>
      <c r="L357" s="14"/>
      <c r="M357" s="14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</row>
    <row r="358" spans="11:28" s="12" customFormat="1" x14ac:dyDescent="0.25">
      <c r="K358" s="13"/>
      <c r="L358" s="14"/>
      <c r="M358" s="14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</row>
    <row r="359" spans="11:28" s="12" customFormat="1" x14ac:dyDescent="0.25">
      <c r="K359" s="13"/>
      <c r="L359" s="14"/>
      <c r="M359" s="14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</row>
    <row r="360" spans="11:28" s="12" customFormat="1" x14ac:dyDescent="0.25">
      <c r="K360" s="13"/>
      <c r="L360" s="14"/>
      <c r="M360" s="14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</row>
    <row r="361" spans="11:28" s="12" customFormat="1" x14ac:dyDescent="0.25">
      <c r="K361" s="13"/>
      <c r="L361" s="14"/>
      <c r="M361" s="14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</row>
    <row r="362" spans="11:28" s="12" customFormat="1" x14ac:dyDescent="0.25">
      <c r="K362" s="13"/>
      <c r="L362" s="14"/>
      <c r="M362" s="14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</row>
    <row r="363" spans="11:28" s="12" customFormat="1" x14ac:dyDescent="0.25">
      <c r="K363" s="13"/>
      <c r="L363" s="14"/>
      <c r="M363" s="14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</row>
    <row r="364" spans="11:28" s="12" customFormat="1" x14ac:dyDescent="0.25">
      <c r="K364" s="13"/>
      <c r="L364" s="14"/>
      <c r="M364" s="14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</row>
    <row r="365" spans="11:28" s="12" customFormat="1" x14ac:dyDescent="0.25">
      <c r="K365" s="13"/>
      <c r="L365" s="14"/>
      <c r="M365" s="14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</row>
    <row r="366" spans="11:28" s="12" customFormat="1" x14ac:dyDescent="0.25">
      <c r="K366" s="13"/>
      <c r="L366" s="14"/>
      <c r="M366" s="14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</row>
    <row r="367" spans="11:28" s="12" customFormat="1" x14ac:dyDescent="0.25">
      <c r="K367" s="13"/>
      <c r="L367" s="14"/>
      <c r="M367" s="14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</row>
    <row r="368" spans="11:28" s="12" customFormat="1" x14ac:dyDescent="0.25">
      <c r="K368" s="13"/>
      <c r="L368" s="14"/>
      <c r="M368" s="14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</row>
    <row r="369" spans="11:28" s="12" customFormat="1" x14ac:dyDescent="0.25">
      <c r="K369" s="13"/>
      <c r="L369" s="14"/>
      <c r="M369" s="14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11:28" s="12" customFormat="1" x14ac:dyDescent="0.25">
      <c r="K370" s="13"/>
      <c r="L370" s="14"/>
      <c r="M370" s="14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</row>
    <row r="371" spans="11:28" s="12" customFormat="1" x14ac:dyDescent="0.25">
      <c r="K371" s="13"/>
      <c r="L371" s="14"/>
      <c r="M371" s="14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</row>
    <row r="372" spans="11:28" s="12" customFormat="1" x14ac:dyDescent="0.25">
      <c r="K372" s="13"/>
      <c r="L372" s="14"/>
      <c r="M372" s="14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</row>
    <row r="373" spans="11:28" s="12" customFormat="1" x14ac:dyDescent="0.25">
      <c r="K373" s="13"/>
      <c r="L373" s="14"/>
      <c r="M373" s="14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</row>
    <row r="374" spans="11:28" s="12" customFormat="1" x14ac:dyDescent="0.25">
      <c r="K374" s="13"/>
      <c r="L374" s="14"/>
      <c r="M374" s="14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</row>
    <row r="375" spans="11:28" s="12" customFormat="1" x14ac:dyDescent="0.25">
      <c r="K375" s="13"/>
      <c r="L375" s="14"/>
      <c r="M375" s="14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</row>
    <row r="376" spans="11:28" s="12" customFormat="1" x14ac:dyDescent="0.25">
      <c r="K376" s="13"/>
      <c r="L376" s="14"/>
      <c r="M376" s="14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</row>
    <row r="377" spans="11:28" s="12" customFormat="1" x14ac:dyDescent="0.25">
      <c r="K377" s="13"/>
      <c r="L377" s="14"/>
      <c r="M377" s="14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</row>
    <row r="378" spans="11:28" s="12" customFormat="1" x14ac:dyDescent="0.25">
      <c r="K378" s="13"/>
      <c r="L378" s="14"/>
      <c r="M378" s="14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</row>
    <row r="379" spans="11:28" s="12" customFormat="1" x14ac:dyDescent="0.25">
      <c r="K379" s="13"/>
      <c r="L379" s="14"/>
      <c r="M379" s="14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</row>
    <row r="380" spans="11:28" s="12" customFormat="1" x14ac:dyDescent="0.25">
      <c r="K380" s="13"/>
      <c r="L380" s="14"/>
      <c r="M380" s="14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</row>
    <row r="381" spans="11:28" s="12" customFormat="1" x14ac:dyDescent="0.25">
      <c r="K381" s="13"/>
      <c r="L381" s="14"/>
      <c r="M381" s="14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</row>
    <row r="382" spans="11:28" s="12" customFormat="1" x14ac:dyDescent="0.25">
      <c r="K382" s="13"/>
      <c r="L382" s="14"/>
      <c r="M382" s="14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</row>
    <row r="383" spans="11:28" s="12" customFormat="1" x14ac:dyDescent="0.25">
      <c r="K383" s="13"/>
      <c r="L383" s="14"/>
      <c r="M383" s="14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</row>
    <row r="384" spans="11:28" s="12" customFormat="1" x14ac:dyDescent="0.25">
      <c r="K384" s="13"/>
      <c r="L384" s="14"/>
      <c r="M384" s="14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</row>
    <row r="385" spans="11:28" s="12" customFormat="1" x14ac:dyDescent="0.25">
      <c r="K385" s="13"/>
      <c r="L385" s="14"/>
      <c r="M385" s="14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</row>
    <row r="386" spans="11:28" s="12" customFormat="1" x14ac:dyDescent="0.25">
      <c r="K386" s="13"/>
      <c r="L386" s="14"/>
      <c r="M386" s="14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</row>
    <row r="387" spans="11:28" s="12" customFormat="1" x14ac:dyDescent="0.25">
      <c r="K387" s="13"/>
      <c r="L387" s="14"/>
      <c r="M387" s="14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</row>
    <row r="388" spans="11:28" s="12" customFormat="1" x14ac:dyDescent="0.25">
      <c r="K388" s="13"/>
      <c r="L388" s="14"/>
      <c r="M388" s="14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</row>
    <row r="389" spans="11:28" s="12" customFormat="1" x14ac:dyDescent="0.25">
      <c r="K389" s="13"/>
      <c r="L389" s="14"/>
      <c r="M389" s="14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</row>
    <row r="390" spans="11:28" s="12" customFormat="1" x14ac:dyDescent="0.25">
      <c r="K390" s="13"/>
      <c r="L390" s="14"/>
      <c r="M390" s="14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</row>
    <row r="391" spans="11:28" s="12" customFormat="1" x14ac:dyDescent="0.25">
      <c r="K391" s="13"/>
      <c r="L391" s="14"/>
      <c r="M391" s="14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</row>
    <row r="392" spans="11:28" s="12" customFormat="1" x14ac:dyDescent="0.25">
      <c r="K392" s="13"/>
      <c r="L392" s="14"/>
      <c r="M392" s="14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</row>
    <row r="393" spans="11:28" s="12" customFormat="1" x14ac:dyDescent="0.25">
      <c r="K393" s="13"/>
      <c r="L393" s="14"/>
      <c r="M393" s="14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</row>
    <row r="394" spans="11:28" s="12" customFormat="1" x14ac:dyDescent="0.25">
      <c r="K394" s="13"/>
      <c r="L394" s="14"/>
      <c r="M394" s="14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</row>
    <row r="395" spans="11:28" s="12" customFormat="1" x14ac:dyDescent="0.25">
      <c r="K395" s="13"/>
      <c r="L395" s="14"/>
      <c r="M395" s="14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</row>
    <row r="396" spans="11:28" s="12" customFormat="1" x14ac:dyDescent="0.25">
      <c r="K396" s="13"/>
      <c r="L396" s="14"/>
      <c r="M396" s="14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</row>
    <row r="397" spans="11:28" s="12" customFormat="1" x14ac:dyDescent="0.25">
      <c r="K397" s="13"/>
      <c r="L397" s="14"/>
      <c r="M397" s="14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</row>
    <row r="398" spans="11:28" s="12" customFormat="1" x14ac:dyDescent="0.25">
      <c r="K398" s="13"/>
      <c r="L398" s="14"/>
      <c r="M398" s="14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</row>
    <row r="399" spans="11:28" s="12" customFormat="1" x14ac:dyDescent="0.25">
      <c r="K399" s="13"/>
      <c r="L399" s="14"/>
      <c r="M399" s="14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</row>
    <row r="400" spans="11:28" s="12" customFormat="1" x14ac:dyDescent="0.25">
      <c r="K400" s="13"/>
      <c r="L400" s="14"/>
      <c r="M400" s="14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</row>
    <row r="401" spans="11:28" s="12" customFormat="1" x14ac:dyDescent="0.25">
      <c r="K401" s="13"/>
      <c r="L401" s="14"/>
      <c r="M401" s="14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</row>
    <row r="402" spans="11:28" s="12" customFormat="1" x14ac:dyDescent="0.25">
      <c r="K402" s="13"/>
      <c r="L402" s="14"/>
      <c r="M402" s="14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</row>
    <row r="403" spans="11:28" s="12" customFormat="1" x14ac:dyDescent="0.25">
      <c r="K403" s="13"/>
      <c r="L403" s="14"/>
      <c r="M403" s="14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spans="11:28" s="12" customFormat="1" x14ac:dyDescent="0.25">
      <c r="K404" s="13"/>
      <c r="L404" s="14"/>
      <c r="M404" s="14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spans="11:28" s="12" customFormat="1" x14ac:dyDescent="0.25">
      <c r="K405" s="13"/>
      <c r="L405" s="14"/>
      <c r="M405" s="14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spans="11:28" s="12" customFormat="1" x14ac:dyDescent="0.25">
      <c r="K406" s="13"/>
      <c r="L406" s="14"/>
      <c r="M406" s="14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spans="11:28" s="12" customFormat="1" x14ac:dyDescent="0.25">
      <c r="K407" s="13"/>
      <c r="L407" s="14"/>
      <c r="M407" s="14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spans="11:28" s="12" customFormat="1" x14ac:dyDescent="0.25">
      <c r="K408" s="13"/>
      <c r="L408" s="14"/>
      <c r="M408" s="14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spans="11:28" s="12" customFormat="1" x14ac:dyDescent="0.25">
      <c r="K409" s="13"/>
      <c r="L409" s="14"/>
      <c r="M409" s="14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spans="11:28" s="12" customFormat="1" x14ac:dyDescent="0.25">
      <c r="K410" s="13"/>
      <c r="L410" s="14"/>
      <c r="M410" s="14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spans="11:28" s="12" customFormat="1" x14ac:dyDescent="0.25">
      <c r="K411" s="13"/>
      <c r="L411" s="14"/>
      <c r="M411" s="14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spans="11:28" s="12" customFormat="1" x14ac:dyDescent="0.25">
      <c r="K412" s="13"/>
      <c r="L412" s="14"/>
      <c r="M412" s="14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spans="11:28" s="12" customFormat="1" x14ac:dyDescent="0.25">
      <c r="K413" s="13"/>
      <c r="L413" s="14"/>
      <c r="M413" s="14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spans="11:28" s="12" customFormat="1" x14ac:dyDescent="0.25">
      <c r="K414" s="13"/>
      <c r="L414" s="14"/>
      <c r="M414" s="14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spans="11:28" s="12" customFormat="1" x14ac:dyDescent="0.25">
      <c r="K415" s="13"/>
      <c r="L415" s="14"/>
      <c r="M415" s="14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spans="11:28" s="12" customFormat="1" x14ac:dyDescent="0.25">
      <c r="K416" s="13"/>
      <c r="L416" s="14"/>
      <c r="M416" s="14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  <row r="417" spans="11:28" s="12" customFormat="1" x14ac:dyDescent="0.25">
      <c r="K417" s="13"/>
      <c r="L417" s="14"/>
      <c r="M417" s="14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</row>
    <row r="418" spans="11:28" s="12" customFormat="1" x14ac:dyDescent="0.25">
      <c r="K418" s="13"/>
      <c r="L418" s="14"/>
      <c r="M418" s="14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</row>
    <row r="419" spans="11:28" s="12" customFormat="1" x14ac:dyDescent="0.25">
      <c r="K419" s="13"/>
      <c r="L419" s="14"/>
      <c r="M419" s="14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</row>
    <row r="420" spans="11:28" s="12" customFormat="1" x14ac:dyDescent="0.25">
      <c r="K420" s="13"/>
      <c r="L420" s="14"/>
      <c r="M420" s="14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</row>
    <row r="421" spans="11:28" s="12" customFormat="1" x14ac:dyDescent="0.25">
      <c r="K421" s="13"/>
      <c r="L421" s="14"/>
      <c r="M421" s="14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</row>
    <row r="422" spans="11:28" s="12" customFormat="1" x14ac:dyDescent="0.25">
      <c r="K422" s="13"/>
      <c r="L422" s="14"/>
      <c r="M422" s="14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</row>
    <row r="423" spans="11:28" s="12" customFormat="1" x14ac:dyDescent="0.25">
      <c r="K423" s="13"/>
      <c r="L423" s="14"/>
      <c r="M423" s="14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</row>
    <row r="424" spans="11:28" s="12" customFormat="1" x14ac:dyDescent="0.25">
      <c r="K424" s="13"/>
      <c r="L424" s="14"/>
      <c r="M424" s="14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</row>
    <row r="425" spans="11:28" s="12" customFormat="1" x14ac:dyDescent="0.25">
      <c r="K425" s="13"/>
      <c r="L425" s="14"/>
      <c r="M425" s="14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</row>
    <row r="426" spans="11:28" s="12" customFormat="1" x14ac:dyDescent="0.25">
      <c r="K426" s="13"/>
      <c r="L426" s="14"/>
      <c r="M426" s="14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</row>
    <row r="427" spans="11:28" s="12" customFormat="1" x14ac:dyDescent="0.25">
      <c r="K427" s="13"/>
      <c r="L427" s="14"/>
      <c r="M427" s="14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</row>
    <row r="428" spans="11:28" s="12" customFormat="1" x14ac:dyDescent="0.25">
      <c r="K428" s="13"/>
      <c r="L428" s="14"/>
      <c r="M428" s="14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</row>
    <row r="429" spans="11:28" s="12" customFormat="1" x14ac:dyDescent="0.25">
      <c r="K429" s="13"/>
      <c r="L429" s="14"/>
      <c r="M429" s="14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</row>
    <row r="430" spans="11:28" s="12" customFormat="1" x14ac:dyDescent="0.25">
      <c r="K430" s="13"/>
      <c r="L430" s="14"/>
      <c r="M430" s="14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</row>
    <row r="431" spans="11:28" s="12" customFormat="1" x14ac:dyDescent="0.25">
      <c r="K431" s="13"/>
      <c r="L431" s="14"/>
      <c r="M431" s="14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</row>
    <row r="432" spans="11:28" s="12" customFormat="1" x14ac:dyDescent="0.25">
      <c r="K432" s="13"/>
      <c r="L432" s="14"/>
      <c r="M432" s="14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</row>
    <row r="433" spans="11:28" s="12" customFormat="1" x14ac:dyDescent="0.25">
      <c r="K433" s="13"/>
      <c r="L433" s="14"/>
      <c r="M433" s="14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</row>
    <row r="434" spans="11:28" s="12" customFormat="1" x14ac:dyDescent="0.25">
      <c r="K434" s="13"/>
      <c r="L434" s="14"/>
      <c r="M434" s="14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</row>
    <row r="435" spans="11:28" s="12" customFormat="1" x14ac:dyDescent="0.25">
      <c r="K435" s="13"/>
      <c r="L435" s="14"/>
      <c r="M435" s="14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</row>
    <row r="436" spans="11:28" s="12" customFormat="1" x14ac:dyDescent="0.25">
      <c r="K436" s="13"/>
      <c r="L436" s="14"/>
      <c r="M436" s="14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</row>
    <row r="437" spans="11:28" s="12" customFormat="1" x14ac:dyDescent="0.25">
      <c r="K437" s="13"/>
      <c r="L437" s="14"/>
      <c r="M437" s="14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</row>
    <row r="438" spans="11:28" s="12" customFormat="1" x14ac:dyDescent="0.25">
      <c r="K438" s="13"/>
      <c r="L438" s="14"/>
      <c r="M438" s="14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</row>
    <row r="439" spans="11:28" s="12" customFormat="1" x14ac:dyDescent="0.25">
      <c r="K439" s="13"/>
      <c r="L439" s="14"/>
      <c r="M439" s="14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</row>
    <row r="440" spans="11:28" s="12" customFormat="1" x14ac:dyDescent="0.25">
      <c r="K440" s="13"/>
      <c r="L440" s="14"/>
      <c r="M440" s="14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</row>
    <row r="441" spans="11:28" s="12" customFormat="1" x14ac:dyDescent="0.25">
      <c r="K441" s="13"/>
      <c r="L441" s="14"/>
      <c r="M441" s="14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</row>
    <row r="442" spans="11:28" s="12" customFormat="1" x14ac:dyDescent="0.25">
      <c r="K442" s="13"/>
      <c r="L442" s="14"/>
      <c r="M442" s="14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</row>
    <row r="443" spans="11:28" s="12" customFormat="1" x14ac:dyDescent="0.25">
      <c r="K443" s="13"/>
      <c r="L443" s="14"/>
      <c r="M443" s="14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</row>
    <row r="444" spans="11:28" s="12" customFormat="1" x14ac:dyDescent="0.25">
      <c r="K444" s="13"/>
      <c r="L444" s="14"/>
      <c r="M444" s="14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</row>
    <row r="445" spans="11:28" s="12" customFormat="1" x14ac:dyDescent="0.25">
      <c r="K445" s="13"/>
      <c r="L445" s="14"/>
      <c r="M445" s="14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</row>
    <row r="446" spans="11:28" s="12" customFormat="1" x14ac:dyDescent="0.25">
      <c r="K446" s="13"/>
      <c r="L446" s="14"/>
      <c r="M446" s="14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</row>
    <row r="447" spans="11:28" s="12" customFormat="1" x14ac:dyDescent="0.25">
      <c r="K447" s="13"/>
      <c r="L447" s="14"/>
      <c r="M447" s="14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</row>
    <row r="448" spans="11:28" s="12" customFormat="1" x14ac:dyDescent="0.25">
      <c r="K448" s="13"/>
      <c r="L448" s="14"/>
      <c r="M448" s="14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</row>
    <row r="449" spans="11:28" s="12" customFormat="1" x14ac:dyDescent="0.25">
      <c r="K449" s="13"/>
      <c r="L449" s="14"/>
      <c r="M449" s="14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spans="11:28" s="12" customFormat="1" x14ac:dyDescent="0.25">
      <c r="K450" s="13"/>
      <c r="L450" s="14"/>
      <c r="M450" s="14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</row>
    <row r="451" spans="11:28" s="12" customFormat="1" x14ac:dyDescent="0.25">
      <c r="K451" s="13"/>
      <c r="L451" s="14"/>
      <c r="M451" s="14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</row>
    <row r="452" spans="11:28" s="12" customFormat="1" x14ac:dyDescent="0.25">
      <c r="K452" s="13"/>
      <c r="L452" s="14"/>
      <c r="M452" s="14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</row>
    <row r="453" spans="11:28" s="12" customFormat="1" x14ac:dyDescent="0.25">
      <c r="K453" s="13"/>
      <c r="L453" s="14"/>
      <c r="M453" s="14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</row>
    <row r="454" spans="11:28" s="12" customFormat="1" x14ac:dyDescent="0.25">
      <c r="K454" s="13"/>
      <c r="L454" s="14"/>
      <c r="M454" s="14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</row>
    <row r="455" spans="11:28" s="12" customFormat="1" x14ac:dyDescent="0.25">
      <c r="K455" s="13"/>
      <c r="L455" s="14"/>
      <c r="M455" s="14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</row>
    <row r="456" spans="11:28" s="12" customFormat="1" x14ac:dyDescent="0.25">
      <c r="K456" s="13"/>
      <c r="L456" s="14"/>
      <c r="M456" s="14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</row>
    <row r="457" spans="11:28" s="12" customFormat="1" x14ac:dyDescent="0.25">
      <c r="K457" s="13"/>
      <c r="L457" s="14"/>
      <c r="M457" s="14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</row>
    <row r="458" spans="11:28" s="12" customFormat="1" x14ac:dyDescent="0.25">
      <c r="K458" s="13"/>
      <c r="L458" s="14"/>
      <c r="M458" s="14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</row>
    <row r="459" spans="11:28" s="12" customFormat="1" x14ac:dyDescent="0.25">
      <c r="K459" s="13"/>
      <c r="L459" s="14"/>
      <c r="M459" s="14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</row>
    <row r="460" spans="11:28" s="12" customFormat="1" x14ac:dyDescent="0.25">
      <c r="K460" s="13"/>
      <c r="L460" s="14"/>
      <c r="M460" s="14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</row>
    <row r="461" spans="11:28" s="12" customFormat="1" x14ac:dyDescent="0.25">
      <c r="K461" s="13"/>
      <c r="L461" s="14"/>
      <c r="M461" s="14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</row>
    <row r="462" spans="11:28" s="12" customFormat="1" x14ac:dyDescent="0.25">
      <c r="K462" s="13"/>
      <c r="L462" s="14"/>
      <c r="M462" s="14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</row>
    <row r="463" spans="11:28" s="12" customFormat="1" x14ac:dyDescent="0.25">
      <c r="K463" s="13"/>
      <c r="L463" s="14"/>
      <c r="M463" s="14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</row>
    <row r="464" spans="11:28" s="12" customFormat="1" x14ac:dyDescent="0.25">
      <c r="K464" s="13"/>
      <c r="L464" s="14"/>
      <c r="M464" s="14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</row>
    <row r="465" spans="11:28" s="12" customFormat="1" x14ac:dyDescent="0.25">
      <c r="K465" s="13"/>
      <c r="L465" s="14"/>
      <c r="M465" s="14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</row>
    <row r="466" spans="11:28" s="12" customFormat="1" x14ac:dyDescent="0.25">
      <c r="K466" s="13"/>
      <c r="L466" s="14"/>
      <c r="M466" s="14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</row>
    <row r="467" spans="11:28" s="12" customFormat="1" x14ac:dyDescent="0.25">
      <c r="K467" s="13"/>
      <c r="L467" s="14"/>
      <c r="M467" s="14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</row>
    <row r="468" spans="11:28" s="12" customFormat="1" x14ac:dyDescent="0.25">
      <c r="K468" s="13"/>
      <c r="L468" s="14"/>
      <c r="M468" s="14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</row>
    <row r="469" spans="11:28" s="12" customFormat="1" x14ac:dyDescent="0.25">
      <c r="K469" s="13"/>
      <c r="L469" s="14"/>
      <c r="M469" s="14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</row>
    <row r="470" spans="11:28" s="12" customFormat="1" x14ac:dyDescent="0.25">
      <c r="K470" s="13"/>
      <c r="L470" s="14"/>
      <c r="M470" s="14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</row>
    <row r="471" spans="11:28" s="12" customFormat="1" x14ac:dyDescent="0.25">
      <c r="K471" s="13"/>
      <c r="L471" s="14"/>
      <c r="M471" s="14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</row>
    <row r="472" spans="11:28" s="12" customFormat="1" x14ac:dyDescent="0.25">
      <c r="K472" s="13"/>
      <c r="L472" s="14"/>
      <c r="M472" s="14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</row>
    <row r="473" spans="11:28" s="12" customFormat="1" x14ac:dyDescent="0.25">
      <c r="K473" s="13"/>
      <c r="L473" s="14"/>
      <c r="M473" s="14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</row>
    <row r="474" spans="11:28" s="12" customFormat="1" x14ac:dyDescent="0.25">
      <c r="K474" s="13"/>
      <c r="L474" s="14"/>
      <c r="M474" s="14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</row>
    <row r="475" spans="11:28" s="12" customFormat="1" x14ac:dyDescent="0.25">
      <c r="K475" s="13"/>
      <c r="L475" s="14"/>
      <c r="M475" s="14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</row>
    <row r="476" spans="11:28" s="12" customFormat="1" x14ac:dyDescent="0.25">
      <c r="K476" s="13"/>
      <c r="L476" s="14"/>
      <c r="M476" s="14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</row>
    <row r="477" spans="11:28" s="12" customFormat="1" x14ac:dyDescent="0.25">
      <c r="K477" s="13"/>
      <c r="L477" s="14"/>
      <c r="M477" s="14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</row>
    <row r="478" spans="11:28" s="12" customFormat="1" x14ac:dyDescent="0.25">
      <c r="K478" s="13"/>
      <c r="L478" s="14"/>
      <c r="M478" s="14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</row>
    <row r="479" spans="11:28" s="12" customFormat="1" x14ac:dyDescent="0.25">
      <c r="K479" s="13"/>
      <c r="L479" s="14"/>
      <c r="M479" s="14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</row>
    <row r="480" spans="11:28" s="12" customFormat="1" x14ac:dyDescent="0.25">
      <c r="K480" s="13"/>
      <c r="L480" s="14"/>
      <c r="M480" s="14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</row>
    <row r="481" spans="11:28" s="12" customFormat="1" x14ac:dyDescent="0.25">
      <c r="K481" s="13"/>
      <c r="L481" s="14"/>
      <c r="M481" s="14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</row>
    <row r="482" spans="11:28" s="12" customFormat="1" x14ac:dyDescent="0.25">
      <c r="K482" s="13"/>
      <c r="L482" s="14"/>
      <c r="M482" s="14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</row>
    <row r="483" spans="11:28" s="12" customFormat="1" x14ac:dyDescent="0.25">
      <c r="K483" s="13"/>
      <c r="L483" s="14"/>
      <c r="M483" s="14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</row>
    <row r="484" spans="11:28" s="12" customFormat="1" x14ac:dyDescent="0.25">
      <c r="K484" s="13"/>
      <c r="L484" s="14"/>
      <c r="M484" s="14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</row>
    <row r="485" spans="11:28" s="12" customFormat="1" x14ac:dyDescent="0.25">
      <c r="K485" s="13"/>
      <c r="L485" s="14"/>
      <c r="M485" s="14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</row>
    <row r="486" spans="11:28" s="12" customFormat="1" x14ac:dyDescent="0.25">
      <c r="K486" s="13"/>
      <c r="L486" s="14"/>
      <c r="M486" s="14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</row>
    <row r="487" spans="11:28" s="12" customFormat="1" x14ac:dyDescent="0.25">
      <c r="K487" s="13"/>
      <c r="L487" s="14"/>
      <c r="M487" s="14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</row>
    <row r="488" spans="11:28" s="12" customFormat="1" x14ac:dyDescent="0.25">
      <c r="K488" s="13"/>
      <c r="L488" s="14"/>
      <c r="M488" s="14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</row>
    <row r="489" spans="11:28" s="12" customFormat="1" x14ac:dyDescent="0.25">
      <c r="K489" s="13"/>
      <c r="L489" s="14"/>
      <c r="M489" s="14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</row>
    <row r="490" spans="11:28" s="12" customFormat="1" x14ac:dyDescent="0.25">
      <c r="K490" s="13"/>
      <c r="L490" s="14"/>
      <c r="M490" s="14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</row>
    <row r="491" spans="11:28" s="12" customFormat="1" x14ac:dyDescent="0.25">
      <c r="K491" s="13"/>
      <c r="L491" s="14"/>
      <c r="M491" s="14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</row>
    <row r="492" spans="11:28" s="12" customFormat="1" x14ac:dyDescent="0.25">
      <c r="K492" s="13"/>
      <c r="L492" s="14"/>
      <c r="M492" s="14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</row>
    <row r="493" spans="11:28" s="12" customFormat="1" x14ac:dyDescent="0.25">
      <c r="K493" s="13"/>
      <c r="L493" s="14"/>
      <c r="M493" s="14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</row>
    <row r="494" spans="11:28" s="12" customFormat="1" x14ac:dyDescent="0.25">
      <c r="K494" s="13"/>
      <c r="L494" s="14"/>
      <c r="M494" s="14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</row>
    <row r="495" spans="11:28" s="12" customFormat="1" x14ac:dyDescent="0.25">
      <c r="K495" s="13"/>
      <c r="L495" s="14"/>
      <c r="M495" s="14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</row>
    <row r="496" spans="11:28" s="12" customFormat="1" x14ac:dyDescent="0.25">
      <c r="K496" s="13"/>
      <c r="L496" s="14"/>
      <c r="M496" s="14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</row>
    <row r="497" spans="11:28" s="12" customFormat="1" x14ac:dyDescent="0.25">
      <c r="K497" s="13"/>
      <c r="L497" s="14"/>
      <c r="M497" s="14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</row>
    <row r="498" spans="11:28" s="12" customFormat="1" x14ac:dyDescent="0.25">
      <c r="K498" s="13"/>
      <c r="L498" s="14"/>
      <c r="M498" s="14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</row>
    <row r="499" spans="11:28" s="12" customFormat="1" x14ac:dyDescent="0.25">
      <c r="K499" s="13"/>
      <c r="L499" s="14"/>
      <c r="M499" s="14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</row>
    <row r="500" spans="11:28" s="12" customFormat="1" x14ac:dyDescent="0.25">
      <c r="K500" s="13"/>
      <c r="L500" s="14"/>
      <c r="M500" s="14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</row>
    <row r="501" spans="11:28" s="12" customFormat="1" x14ac:dyDescent="0.25">
      <c r="K501" s="13"/>
      <c r="L501" s="14"/>
      <c r="M501" s="14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</row>
    <row r="502" spans="11:28" s="12" customFormat="1" x14ac:dyDescent="0.25">
      <c r="K502" s="13"/>
      <c r="L502" s="14"/>
      <c r="M502" s="14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</row>
    <row r="503" spans="11:28" s="12" customFormat="1" x14ac:dyDescent="0.25">
      <c r="K503" s="13"/>
      <c r="L503" s="14"/>
      <c r="M503" s="14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</row>
    <row r="504" spans="11:28" s="12" customFormat="1" x14ac:dyDescent="0.25">
      <c r="K504" s="13"/>
      <c r="L504" s="14"/>
      <c r="M504" s="14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</row>
    <row r="505" spans="11:28" s="12" customFormat="1" x14ac:dyDescent="0.25">
      <c r="K505" s="13"/>
      <c r="L505" s="14"/>
      <c r="M505" s="14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</row>
    <row r="506" spans="11:28" s="12" customFormat="1" x14ac:dyDescent="0.25">
      <c r="K506" s="13"/>
      <c r="L506" s="14"/>
      <c r="M506" s="14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</row>
    <row r="507" spans="11:28" s="12" customFormat="1" x14ac:dyDescent="0.25">
      <c r="K507" s="13"/>
      <c r="L507" s="14"/>
      <c r="M507" s="14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</row>
    <row r="508" spans="11:28" s="12" customFormat="1" x14ac:dyDescent="0.25">
      <c r="K508" s="13"/>
      <c r="L508" s="14"/>
      <c r="M508" s="14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</row>
    <row r="509" spans="11:28" s="12" customFormat="1" x14ac:dyDescent="0.25">
      <c r="K509" s="13"/>
      <c r="L509" s="14"/>
      <c r="M509" s="14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</row>
    <row r="510" spans="11:28" s="12" customFormat="1" x14ac:dyDescent="0.25">
      <c r="K510" s="13"/>
      <c r="L510" s="14"/>
      <c r="M510" s="14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</row>
    <row r="511" spans="11:28" s="12" customFormat="1" x14ac:dyDescent="0.25">
      <c r="K511" s="13"/>
      <c r="L511" s="14"/>
      <c r="M511" s="14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</row>
    <row r="512" spans="11:28" s="12" customFormat="1" x14ac:dyDescent="0.25">
      <c r="K512" s="13"/>
      <c r="L512" s="14"/>
      <c r="M512" s="14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</row>
    <row r="513" spans="11:28" s="12" customFormat="1" x14ac:dyDescent="0.25">
      <c r="K513" s="13"/>
      <c r="L513" s="14"/>
      <c r="M513" s="14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</row>
    <row r="514" spans="11:28" s="12" customFormat="1" x14ac:dyDescent="0.25">
      <c r="K514" s="13"/>
      <c r="L514" s="14"/>
      <c r="M514" s="14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</row>
    <row r="515" spans="11:28" s="12" customFormat="1" x14ac:dyDescent="0.25">
      <c r="K515" s="13"/>
      <c r="L515" s="14"/>
      <c r="M515" s="14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</row>
    <row r="516" spans="11:28" s="12" customFormat="1" x14ac:dyDescent="0.25">
      <c r="K516" s="13"/>
      <c r="L516" s="14"/>
      <c r="M516" s="14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</row>
    <row r="517" spans="11:28" s="12" customFormat="1" x14ac:dyDescent="0.25">
      <c r="K517" s="13"/>
      <c r="L517" s="14"/>
      <c r="M517" s="14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</row>
    <row r="518" spans="11:28" s="12" customFormat="1" x14ac:dyDescent="0.25">
      <c r="K518" s="13"/>
      <c r="L518" s="14"/>
      <c r="M518" s="14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</row>
    <row r="519" spans="11:28" s="12" customFormat="1" x14ac:dyDescent="0.25">
      <c r="K519" s="13"/>
      <c r="L519" s="14"/>
      <c r="M519" s="14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</row>
    <row r="520" spans="11:28" s="12" customFormat="1" x14ac:dyDescent="0.25">
      <c r="K520" s="13"/>
      <c r="L520" s="14"/>
      <c r="M520" s="14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</row>
    <row r="521" spans="11:28" s="12" customFormat="1" x14ac:dyDescent="0.25">
      <c r="K521" s="13"/>
      <c r="L521" s="14"/>
      <c r="M521" s="14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</row>
    <row r="522" spans="11:28" s="12" customFormat="1" x14ac:dyDescent="0.25">
      <c r="K522" s="13"/>
      <c r="L522" s="14"/>
      <c r="M522" s="14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</row>
    <row r="523" spans="11:28" s="12" customFormat="1" x14ac:dyDescent="0.25">
      <c r="K523" s="13"/>
      <c r="L523" s="14"/>
      <c r="M523" s="14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</row>
    <row r="524" spans="11:28" s="12" customFormat="1" x14ac:dyDescent="0.25">
      <c r="K524" s="13"/>
      <c r="L524" s="14"/>
      <c r="M524" s="14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</row>
    <row r="525" spans="11:28" s="12" customFormat="1" x14ac:dyDescent="0.25">
      <c r="K525" s="13"/>
      <c r="L525" s="14"/>
      <c r="M525" s="14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</row>
    <row r="526" spans="11:28" s="12" customFormat="1" x14ac:dyDescent="0.25">
      <c r="K526" s="13"/>
      <c r="L526" s="14"/>
      <c r="M526" s="14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</row>
    <row r="527" spans="11:28" s="12" customFormat="1" x14ac:dyDescent="0.25">
      <c r="K527" s="13"/>
      <c r="L527" s="14"/>
      <c r="M527" s="14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</row>
    <row r="528" spans="11:28" s="12" customFormat="1" x14ac:dyDescent="0.25">
      <c r="K528" s="13"/>
      <c r="L528" s="14"/>
      <c r="M528" s="14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</row>
    <row r="529" spans="11:28" s="12" customFormat="1" x14ac:dyDescent="0.25">
      <c r="K529" s="13"/>
      <c r="L529" s="14"/>
      <c r="M529" s="14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</row>
    <row r="530" spans="11:28" s="12" customFormat="1" x14ac:dyDescent="0.25">
      <c r="K530" s="13"/>
      <c r="L530" s="14"/>
      <c r="M530" s="14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</row>
    <row r="531" spans="11:28" s="12" customFormat="1" x14ac:dyDescent="0.25">
      <c r="K531" s="13"/>
      <c r="L531" s="14"/>
      <c r="M531" s="14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</row>
    <row r="532" spans="11:28" s="12" customFormat="1" x14ac:dyDescent="0.25">
      <c r="K532" s="13"/>
      <c r="L532" s="14"/>
      <c r="M532" s="14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</row>
    <row r="533" spans="11:28" s="12" customFormat="1" x14ac:dyDescent="0.25">
      <c r="K533" s="13"/>
      <c r="L533" s="14"/>
      <c r="M533" s="14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</row>
    <row r="534" spans="11:28" s="12" customFormat="1" x14ac:dyDescent="0.25">
      <c r="K534" s="13"/>
      <c r="L534" s="14"/>
      <c r="M534" s="14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</row>
    <row r="535" spans="11:28" s="12" customFormat="1" x14ac:dyDescent="0.25">
      <c r="K535" s="13"/>
      <c r="L535" s="14"/>
      <c r="M535" s="14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</row>
    <row r="536" spans="11:28" s="12" customFormat="1" x14ac:dyDescent="0.25">
      <c r="K536" s="13"/>
      <c r="L536" s="14"/>
      <c r="M536" s="14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</row>
    <row r="537" spans="11:28" s="12" customFormat="1" x14ac:dyDescent="0.25">
      <c r="K537" s="13"/>
      <c r="L537" s="14"/>
      <c r="M537" s="14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</row>
    <row r="538" spans="11:28" s="12" customFormat="1" x14ac:dyDescent="0.25">
      <c r="K538" s="13"/>
      <c r="L538" s="14"/>
      <c r="M538" s="14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</row>
    <row r="539" spans="11:28" s="12" customFormat="1" x14ac:dyDescent="0.25">
      <c r="K539" s="13"/>
      <c r="L539" s="14"/>
      <c r="M539" s="14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</row>
    <row r="540" spans="11:28" s="12" customFormat="1" x14ac:dyDescent="0.25">
      <c r="K540" s="13"/>
      <c r="L540" s="14"/>
      <c r="M540" s="14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</row>
    <row r="541" spans="11:28" s="12" customFormat="1" x14ac:dyDescent="0.25">
      <c r="K541" s="13"/>
      <c r="L541" s="14"/>
      <c r="M541" s="14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</row>
    <row r="542" spans="11:28" s="12" customFormat="1" x14ac:dyDescent="0.25">
      <c r="K542" s="13"/>
      <c r="L542" s="14"/>
      <c r="M542" s="14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</row>
    <row r="543" spans="11:28" s="12" customFormat="1" x14ac:dyDescent="0.25">
      <c r="K543" s="13"/>
      <c r="L543" s="14"/>
      <c r="M543" s="14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</row>
    <row r="544" spans="11:28" s="12" customFormat="1" x14ac:dyDescent="0.25">
      <c r="K544" s="13"/>
      <c r="L544" s="14"/>
      <c r="M544" s="14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</row>
    <row r="545" spans="11:28" s="12" customFormat="1" x14ac:dyDescent="0.25">
      <c r="K545" s="13"/>
      <c r="L545" s="14"/>
      <c r="M545" s="14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</row>
    <row r="546" spans="11:28" s="12" customFormat="1" x14ac:dyDescent="0.25">
      <c r="K546" s="13"/>
      <c r="L546" s="14"/>
      <c r="M546" s="14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</row>
    <row r="547" spans="11:28" s="12" customFormat="1" x14ac:dyDescent="0.25">
      <c r="K547" s="13"/>
      <c r="L547" s="14"/>
      <c r="M547" s="14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</row>
    <row r="548" spans="11:28" s="12" customFormat="1" x14ac:dyDescent="0.25">
      <c r="K548" s="13"/>
      <c r="L548" s="14"/>
      <c r="M548" s="14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</row>
    <row r="549" spans="11:28" s="12" customFormat="1" x14ac:dyDescent="0.25">
      <c r="K549" s="13"/>
      <c r="L549" s="14"/>
      <c r="M549" s="14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</row>
    <row r="550" spans="11:28" s="12" customFormat="1" x14ac:dyDescent="0.25">
      <c r="K550" s="13"/>
      <c r="L550" s="14"/>
      <c r="M550" s="14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</row>
    <row r="551" spans="11:28" s="12" customFormat="1" x14ac:dyDescent="0.25">
      <c r="K551" s="13"/>
      <c r="L551" s="14"/>
      <c r="M551" s="14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</row>
    <row r="552" spans="11:28" s="12" customFormat="1" x14ac:dyDescent="0.25">
      <c r="K552" s="13"/>
      <c r="L552" s="14"/>
      <c r="M552" s="14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</row>
    <row r="553" spans="11:28" s="12" customFormat="1" x14ac:dyDescent="0.25">
      <c r="K553" s="13"/>
      <c r="L553" s="14"/>
      <c r="M553" s="14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</row>
    <row r="554" spans="11:28" s="12" customFormat="1" x14ac:dyDescent="0.25">
      <c r="K554" s="13"/>
      <c r="L554" s="14"/>
      <c r="M554" s="14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</row>
    <row r="555" spans="11:28" s="12" customFormat="1" x14ac:dyDescent="0.25">
      <c r="K555" s="13"/>
      <c r="L555" s="14"/>
      <c r="M555" s="14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</row>
    <row r="556" spans="11:28" s="12" customFormat="1" x14ac:dyDescent="0.25">
      <c r="K556" s="13"/>
      <c r="L556" s="14"/>
      <c r="M556" s="14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</row>
    <row r="557" spans="11:28" s="12" customFormat="1" x14ac:dyDescent="0.25">
      <c r="K557" s="13"/>
      <c r="L557" s="14"/>
      <c r="M557" s="14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</row>
    <row r="558" spans="11:28" s="12" customFormat="1" x14ac:dyDescent="0.25">
      <c r="K558" s="13"/>
      <c r="L558" s="14"/>
      <c r="M558" s="14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</row>
    <row r="559" spans="11:28" s="12" customFormat="1" x14ac:dyDescent="0.25">
      <c r="K559" s="13"/>
      <c r="L559" s="14"/>
      <c r="M559" s="14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</row>
    <row r="560" spans="11:28" s="12" customFormat="1" x14ac:dyDescent="0.25">
      <c r="K560" s="13"/>
      <c r="L560" s="14"/>
      <c r="M560" s="14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</row>
    <row r="561" spans="11:28" s="12" customFormat="1" x14ac:dyDescent="0.25">
      <c r="K561" s="13"/>
      <c r="L561" s="14"/>
      <c r="M561" s="14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</row>
    <row r="562" spans="11:28" s="12" customFormat="1" x14ac:dyDescent="0.25">
      <c r="K562" s="13"/>
      <c r="L562" s="14"/>
      <c r="M562" s="14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</row>
    <row r="563" spans="11:28" s="12" customFormat="1" x14ac:dyDescent="0.25">
      <c r="K563" s="13"/>
      <c r="L563" s="14"/>
      <c r="M563" s="14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</row>
    <row r="564" spans="11:28" s="12" customFormat="1" x14ac:dyDescent="0.25">
      <c r="K564" s="13"/>
      <c r="L564" s="14"/>
      <c r="M564" s="14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</row>
    <row r="565" spans="11:28" s="12" customFormat="1" x14ac:dyDescent="0.25">
      <c r="K565" s="13"/>
      <c r="L565" s="14"/>
      <c r="M565" s="14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</row>
    <row r="566" spans="11:28" s="12" customFormat="1" x14ac:dyDescent="0.25">
      <c r="K566" s="13"/>
      <c r="L566" s="14"/>
      <c r="M566" s="14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</row>
    <row r="567" spans="11:28" s="12" customFormat="1" x14ac:dyDescent="0.25">
      <c r="K567" s="13"/>
      <c r="L567" s="14"/>
      <c r="M567" s="14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</row>
    <row r="568" spans="11:28" s="12" customFormat="1" x14ac:dyDescent="0.25">
      <c r="K568" s="13"/>
      <c r="L568" s="14"/>
      <c r="M568" s="14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</row>
    <row r="569" spans="11:28" s="12" customFormat="1" x14ac:dyDescent="0.25">
      <c r="K569" s="13"/>
      <c r="L569" s="14"/>
      <c r="M569" s="14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</row>
    <row r="570" spans="11:28" s="12" customFormat="1" x14ac:dyDescent="0.25">
      <c r="K570" s="13"/>
      <c r="L570" s="14"/>
      <c r="M570" s="14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</row>
    <row r="571" spans="11:28" s="12" customFormat="1" x14ac:dyDescent="0.25">
      <c r="K571" s="13"/>
      <c r="L571" s="14"/>
      <c r="M571" s="14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</row>
    <row r="572" spans="11:28" s="12" customFormat="1" x14ac:dyDescent="0.25">
      <c r="K572" s="13"/>
      <c r="L572" s="14"/>
      <c r="M572" s="14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</row>
    <row r="573" spans="11:28" s="12" customFormat="1" x14ac:dyDescent="0.25">
      <c r="K573" s="13"/>
      <c r="L573" s="14"/>
      <c r="M573" s="14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</row>
    <row r="574" spans="11:28" s="12" customFormat="1" x14ac:dyDescent="0.25">
      <c r="K574" s="13"/>
      <c r="L574" s="14"/>
      <c r="M574" s="14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</row>
    <row r="575" spans="11:28" s="12" customFormat="1" x14ac:dyDescent="0.25">
      <c r="K575" s="13"/>
      <c r="L575" s="14"/>
      <c r="M575" s="14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</row>
    <row r="576" spans="11:28" s="12" customFormat="1" x14ac:dyDescent="0.25">
      <c r="K576" s="13"/>
      <c r="L576" s="14"/>
      <c r="M576" s="14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</row>
    <row r="577" spans="11:28" s="12" customFormat="1" x14ac:dyDescent="0.25">
      <c r="K577" s="13"/>
      <c r="L577" s="14"/>
      <c r="M577" s="14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</row>
    <row r="578" spans="11:28" s="12" customFormat="1" x14ac:dyDescent="0.25">
      <c r="K578" s="13"/>
      <c r="L578" s="14"/>
      <c r="M578" s="14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</row>
    <row r="579" spans="11:28" s="12" customFormat="1" x14ac:dyDescent="0.25">
      <c r="K579" s="13"/>
      <c r="L579" s="14"/>
      <c r="M579" s="14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</row>
    <row r="580" spans="11:28" s="12" customFormat="1" x14ac:dyDescent="0.25">
      <c r="K580" s="13"/>
      <c r="L580" s="14"/>
      <c r="M580" s="14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</row>
    <row r="581" spans="11:28" s="12" customFormat="1" x14ac:dyDescent="0.25">
      <c r="K581" s="13"/>
      <c r="L581" s="14"/>
      <c r="M581" s="14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</row>
    <row r="582" spans="11:28" s="12" customFormat="1" x14ac:dyDescent="0.25">
      <c r="K582" s="13"/>
      <c r="L582" s="14"/>
      <c r="M582" s="14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</row>
    <row r="583" spans="11:28" s="12" customFormat="1" x14ac:dyDescent="0.25">
      <c r="K583" s="13"/>
      <c r="L583" s="14"/>
      <c r="M583" s="14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</row>
    <row r="584" spans="11:28" s="12" customFormat="1" x14ac:dyDescent="0.25">
      <c r="K584" s="13"/>
      <c r="L584" s="14"/>
      <c r="M584" s="14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</row>
    <row r="585" spans="11:28" s="12" customFormat="1" x14ac:dyDescent="0.25">
      <c r="K585" s="13"/>
      <c r="L585" s="14"/>
      <c r="M585" s="14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</row>
    <row r="586" spans="11:28" s="12" customFormat="1" x14ac:dyDescent="0.25">
      <c r="K586" s="13"/>
      <c r="L586" s="14"/>
      <c r="M586" s="14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</row>
    <row r="587" spans="11:28" s="12" customFormat="1" x14ac:dyDescent="0.25">
      <c r="K587" s="13"/>
      <c r="L587" s="14"/>
      <c r="M587" s="14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</row>
    <row r="588" spans="11:28" s="12" customFormat="1" x14ac:dyDescent="0.25">
      <c r="K588" s="13"/>
      <c r="L588" s="14"/>
      <c r="M588" s="14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</row>
    <row r="589" spans="11:28" s="12" customFormat="1" x14ac:dyDescent="0.25">
      <c r="K589" s="13"/>
      <c r="L589" s="14"/>
      <c r="M589" s="14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</row>
    <row r="590" spans="11:28" s="12" customFormat="1" x14ac:dyDescent="0.25">
      <c r="K590" s="13"/>
      <c r="L590" s="14"/>
      <c r="M590" s="14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</row>
    <row r="591" spans="11:28" s="12" customFormat="1" x14ac:dyDescent="0.25">
      <c r="K591" s="13"/>
      <c r="L591" s="14"/>
      <c r="M591" s="14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</row>
    <row r="592" spans="11:28" s="12" customFormat="1" x14ac:dyDescent="0.25">
      <c r="K592" s="13"/>
      <c r="L592" s="14"/>
      <c r="M592" s="14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</row>
    <row r="593" spans="11:28" s="12" customFormat="1" x14ac:dyDescent="0.25">
      <c r="K593" s="13"/>
      <c r="L593" s="14"/>
      <c r="M593" s="14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</row>
    <row r="594" spans="11:28" s="12" customFormat="1" x14ac:dyDescent="0.25">
      <c r="K594" s="13"/>
      <c r="L594" s="14"/>
      <c r="M594" s="14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</row>
    <row r="595" spans="11:28" s="12" customFormat="1" x14ac:dyDescent="0.25">
      <c r="K595" s="13"/>
      <c r="L595" s="14"/>
      <c r="M595" s="14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</row>
    <row r="596" spans="11:28" s="12" customFormat="1" x14ac:dyDescent="0.25">
      <c r="K596" s="13"/>
      <c r="L596" s="14"/>
      <c r="M596" s="14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</row>
    <row r="597" spans="11:28" s="12" customFormat="1" x14ac:dyDescent="0.25">
      <c r="K597" s="13"/>
      <c r="L597" s="14"/>
      <c r="M597" s="14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</row>
    <row r="598" spans="11:28" s="12" customFormat="1" x14ac:dyDescent="0.25">
      <c r="K598" s="13"/>
      <c r="L598" s="14"/>
      <c r="M598" s="14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</row>
    <row r="599" spans="11:28" s="12" customFormat="1" x14ac:dyDescent="0.25">
      <c r="K599" s="13"/>
      <c r="L599" s="14"/>
      <c r="M599" s="14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</row>
    <row r="600" spans="11:28" s="12" customFormat="1" x14ac:dyDescent="0.25">
      <c r="K600" s="13"/>
      <c r="L600" s="14"/>
      <c r="M600" s="14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</row>
    <row r="601" spans="11:28" s="12" customFormat="1" x14ac:dyDescent="0.25">
      <c r="K601" s="13"/>
      <c r="L601" s="14"/>
      <c r="M601" s="14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</row>
    <row r="602" spans="11:28" s="12" customFormat="1" x14ac:dyDescent="0.25">
      <c r="K602" s="13"/>
      <c r="L602" s="14"/>
      <c r="M602" s="14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</row>
    <row r="603" spans="11:28" s="12" customFormat="1" x14ac:dyDescent="0.25">
      <c r="K603" s="13"/>
      <c r="L603" s="14"/>
      <c r="M603" s="14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</row>
    <row r="604" spans="11:28" s="12" customFormat="1" x14ac:dyDescent="0.25">
      <c r="K604" s="13"/>
      <c r="L604" s="14"/>
      <c r="M604" s="14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</row>
    <row r="605" spans="11:28" s="12" customFormat="1" x14ac:dyDescent="0.25">
      <c r="K605" s="13"/>
      <c r="L605" s="14"/>
      <c r="M605" s="14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</row>
    <row r="606" spans="11:28" s="12" customFormat="1" x14ac:dyDescent="0.25">
      <c r="K606" s="13"/>
      <c r="L606" s="14"/>
      <c r="M606" s="14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</row>
    <row r="607" spans="11:28" s="12" customFormat="1" x14ac:dyDescent="0.25">
      <c r="K607" s="13"/>
      <c r="L607" s="14"/>
      <c r="M607" s="14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</row>
    <row r="608" spans="11:28" s="12" customFormat="1" x14ac:dyDescent="0.25">
      <c r="K608" s="13"/>
      <c r="L608" s="14"/>
      <c r="M608" s="14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</row>
    <row r="609" spans="11:28" s="12" customFormat="1" x14ac:dyDescent="0.25">
      <c r="K609" s="13"/>
      <c r="L609" s="14"/>
      <c r="M609" s="14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</row>
    <row r="610" spans="11:28" s="12" customFormat="1" x14ac:dyDescent="0.25">
      <c r="K610" s="13"/>
      <c r="L610" s="14"/>
      <c r="M610" s="14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</row>
    <row r="611" spans="11:28" s="12" customFormat="1" x14ac:dyDescent="0.25">
      <c r="K611" s="13"/>
      <c r="L611" s="14"/>
      <c r="M611" s="14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</row>
    <row r="612" spans="11:28" s="12" customFormat="1" x14ac:dyDescent="0.25">
      <c r="K612" s="13"/>
      <c r="L612" s="14"/>
      <c r="M612" s="14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</row>
    <row r="613" spans="11:28" s="12" customFormat="1" x14ac:dyDescent="0.25">
      <c r="K613" s="13"/>
      <c r="L613" s="14"/>
      <c r="M613" s="14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</row>
    <row r="614" spans="11:28" s="12" customFormat="1" x14ac:dyDescent="0.25">
      <c r="K614" s="13"/>
      <c r="L614" s="14"/>
      <c r="M614" s="14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</row>
    <row r="615" spans="11:28" s="12" customFormat="1" x14ac:dyDescent="0.25">
      <c r="K615" s="13"/>
      <c r="L615" s="14"/>
      <c r="M615" s="14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</row>
    <row r="616" spans="11:28" s="12" customFormat="1" x14ac:dyDescent="0.25">
      <c r="K616" s="13"/>
      <c r="L616" s="14"/>
      <c r="M616" s="14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</row>
    <row r="617" spans="11:28" s="12" customFormat="1" x14ac:dyDescent="0.25">
      <c r="K617" s="13"/>
      <c r="L617" s="14"/>
      <c r="M617" s="14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</row>
    <row r="618" spans="11:28" s="12" customFormat="1" x14ac:dyDescent="0.25">
      <c r="K618" s="13"/>
      <c r="L618" s="14"/>
      <c r="M618" s="14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</row>
    <row r="619" spans="11:28" s="12" customFormat="1" x14ac:dyDescent="0.25">
      <c r="K619" s="13"/>
      <c r="L619" s="14"/>
      <c r="M619" s="14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</row>
    <row r="620" spans="11:28" s="12" customFormat="1" x14ac:dyDescent="0.25">
      <c r="K620" s="13"/>
      <c r="L620" s="14"/>
      <c r="M620" s="14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</row>
    <row r="621" spans="11:28" s="12" customFormat="1" x14ac:dyDescent="0.25">
      <c r="K621" s="13"/>
      <c r="L621" s="14"/>
      <c r="M621" s="14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</row>
    <row r="622" spans="11:28" s="12" customFormat="1" x14ac:dyDescent="0.25">
      <c r="K622" s="13"/>
      <c r="L622" s="14"/>
      <c r="M622" s="14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</row>
    <row r="623" spans="11:28" s="12" customFormat="1" x14ac:dyDescent="0.25">
      <c r="K623" s="13"/>
      <c r="L623" s="14"/>
      <c r="M623" s="14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</row>
    <row r="624" spans="11:28" s="12" customFormat="1" x14ac:dyDescent="0.25">
      <c r="K624" s="13"/>
      <c r="L624" s="14"/>
      <c r="M624" s="14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</row>
    <row r="625" spans="11:28" s="12" customFormat="1" x14ac:dyDescent="0.25">
      <c r="K625" s="13"/>
      <c r="L625" s="14"/>
      <c r="M625" s="14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</row>
    <row r="626" spans="11:28" s="12" customFormat="1" x14ac:dyDescent="0.25">
      <c r="K626" s="13"/>
      <c r="L626" s="14"/>
      <c r="M626" s="14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</row>
    <row r="627" spans="11:28" s="12" customFormat="1" x14ac:dyDescent="0.25">
      <c r="K627" s="13"/>
      <c r="L627" s="14"/>
      <c r="M627" s="14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</row>
    <row r="628" spans="11:28" s="12" customFormat="1" x14ac:dyDescent="0.25">
      <c r="K628" s="13"/>
      <c r="L628" s="14"/>
      <c r="M628" s="14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</row>
    <row r="629" spans="11:28" s="12" customFormat="1" x14ac:dyDescent="0.25">
      <c r="K629" s="13"/>
      <c r="L629" s="14"/>
      <c r="M629" s="14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</row>
    <row r="630" spans="11:28" s="12" customFormat="1" x14ac:dyDescent="0.25">
      <c r="K630" s="13"/>
      <c r="L630" s="14"/>
      <c r="M630" s="14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</row>
    <row r="631" spans="11:28" s="12" customFormat="1" x14ac:dyDescent="0.25">
      <c r="K631" s="13"/>
      <c r="L631" s="14"/>
      <c r="M631" s="14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</row>
    <row r="632" spans="11:28" s="12" customFormat="1" x14ac:dyDescent="0.25">
      <c r="K632" s="13"/>
      <c r="L632" s="14"/>
      <c r="M632" s="14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</row>
    <row r="633" spans="11:28" s="12" customFormat="1" x14ac:dyDescent="0.25">
      <c r="K633" s="13"/>
      <c r="L633" s="14"/>
      <c r="M633" s="14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</row>
    <row r="634" spans="11:28" s="12" customFormat="1" x14ac:dyDescent="0.25">
      <c r="K634" s="13"/>
      <c r="L634" s="14"/>
      <c r="M634" s="14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</row>
    <row r="635" spans="11:28" s="12" customFormat="1" x14ac:dyDescent="0.25">
      <c r="K635" s="13"/>
      <c r="L635" s="14"/>
      <c r="M635" s="14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</row>
    <row r="636" spans="11:28" s="12" customFormat="1" x14ac:dyDescent="0.25">
      <c r="K636" s="13"/>
      <c r="L636" s="14"/>
      <c r="M636" s="14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</row>
    <row r="637" spans="11:28" s="12" customFormat="1" x14ac:dyDescent="0.25">
      <c r="K637" s="13"/>
      <c r="L637" s="14"/>
      <c r="M637" s="14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</row>
    <row r="638" spans="11:28" s="12" customFormat="1" x14ac:dyDescent="0.25">
      <c r="K638" s="13"/>
      <c r="L638" s="14"/>
      <c r="M638" s="14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</row>
    <row r="639" spans="11:28" s="12" customFormat="1" x14ac:dyDescent="0.25">
      <c r="K639" s="13"/>
      <c r="L639" s="14"/>
      <c r="M639" s="14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</row>
    <row r="640" spans="11:28" s="12" customFormat="1" x14ac:dyDescent="0.25">
      <c r="K640" s="13"/>
      <c r="L640" s="14"/>
      <c r="M640" s="14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</row>
    <row r="641" spans="11:28" s="12" customFormat="1" x14ac:dyDescent="0.25">
      <c r="K641" s="13"/>
      <c r="L641" s="14"/>
      <c r="M641" s="14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</row>
    <row r="642" spans="11:28" s="12" customFormat="1" x14ac:dyDescent="0.25">
      <c r="K642" s="13"/>
      <c r="L642" s="14"/>
      <c r="M642" s="14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</row>
    <row r="643" spans="11:28" s="12" customFormat="1" x14ac:dyDescent="0.25">
      <c r="K643" s="13"/>
      <c r="L643" s="14"/>
      <c r="M643" s="14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</row>
    <row r="644" spans="11:28" s="12" customFormat="1" x14ac:dyDescent="0.25">
      <c r="K644" s="13"/>
      <c r="L644" s="14"/>
      <c r="M644" s="14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</row>
    <row r="645" spans="11:28" s="12" customFormat="1" x14ac:dyDescent="0.25">
      <c r="K645" s="13"/>
      <c r="L645" s="14"/>
      <c r="M645" s="14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</row>
    <row r="646" spans="11:28" s="12" customFormat="1" x14ac:dyDescent="0.25">
      <c r="K646" s="13"/>
      <c r="L646" s="14"/>
      <c r="M646" s="14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</row>
    <row r="647" spans="11:28" s="12" customFormat="1" x14ac:dyDescent="0.25">
      <c r="K647" s="13"/>
      <c r="L647" s="14"/>
      <c r="M647" s="14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</row>
    <row r="648" spans="11:28" s="12" customFormat="1" x14ac:dyDescent="0.25">
      <c r="K648" s="13"/>
      <c r="L648" s="14"/>
      <c r="M648" s="14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</row>
    <row r="649" spans="11:28" s="12" customFormat="1" x14ac:dyDescent="0.25">
      <c r="K649" s="13"/>
      <c r="L649" s="14"/>
      <c r="M649" s="14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</row>
    <row r="650" spans="11:28" s="12" customFormat="1" x14ac:dyDescent="0.25">
      <c r="K650" s="13"/>
      <c r="L650" s="14"/>
      <c r="M650" s="14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</row>
    <row r="651" spans="11:28" s="12" customFormat="1" x14ac:dyDescent="0.25">
      <c r="K651" s="13"/>
      <c r="L651" s="14"/>
      <c r="M651" s="14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</row>
    <row r="652" spans="11:28" s="12" customFormat="1" x14ac:dyDescent="0.25">
      <c r="K652" s="13"/>
      <c r="L652" s="14"/>
      <c r="M652" s="14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</row>
    <row r="653" spans="11:28" s="12" customFormat="1" x14ac:dyDescent="0.25">
      <c r="K653" s="13"/>
      <c r="L653" s="14"/>
      <c r="M653" s="14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</row>
    <row r="654" spans="11:28" s="12" customFormat="1" x14ac:dyDescent="0.25">
      <c r="K654" s="13"/>
      <c r="L654" s="14"/>
      <c r="M654" s="14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</row>
    <row r="655" spans="11:28" s="12" customFormat="1" x14ac:dyDescent="0.25">
      <c r="K655" s="13"/>
      <c r="L655" s="14"/>
      <c r="M655" s="14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</row>
    <row r="656" spans="11:28" s="12" customFormat="1" x14ac:dyDescent="0.25">
      <c r="K656" s="13"/>
      <c r="L656" s="14"/>
      <c r="M656" s="14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</row>
    <row r="657" spans="11:28" s="12" customFormat="1" x14ac:dyDescent="0.25">
      <c r="K657" s="13"/>
      <c r="L657" s="14"/>
      <c r="M657" s="14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</row>
    <row r="658" spans="11:28" s="12" customFormat="1" x14ac:dyDescent="0.25">
      <c r="K658" s="13"/>
      <c r="L658" s="14"/>
      <c r="M658" s="14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</row>
    <row r="659" spans="11:28" s="12" customFormat="1" x14ac:dyDescent="0.25">
      <c r="K659" s="13"/>
      <c r="L659" s="14"/>
      <c r="M659" s="14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</row>
    <row r="660" spans="11:28" s="12" customFormat="1" x14ac:dyDescent="0.25">
      <c r="K660" s="13"/>
      <c r="L660" s="14"/>
      <c r="M660" s="14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</row>
    <row r="661" spans="11:28" s="12" customFormat="1" x14ac:dyDescent="0.25">
      <c r="K661" s="13"/>
      <c r="L661" s="14"/>
      <c r="M661" s="14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</row>
    <row r="662" spans="11:28" s="12" customFormat="1" x14ac:dyDescent="0.25">
      <c r="K662" s="13"/>
      <c r="L662" s="14"/>
      <c r="M662" s="14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</row>
    <row r="663" spans="11:28" s="12" customFormat="1" x14ac:dyDescent="0.25">
      <c r="K663" s="13"/>
      <c r="L663" s="14"/>
      <c r="M663" s="14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</row>
    <row r="664" spans="11:28" s="12" customFormat="1" x14ac:dyDescent="0.25">
      <c r="K664" s="13"/>
      <c r="L664" s="14"/>
      <c r="M664" s="14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</row>
    <row r="665" spans="11:28" s="12" customFormat="1" x14ac:dyDescent="0.25">
      <c r="K665" s="13"/>
      <c r="L665" s="14"/>
      <c r="M665" s="14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</row>
    <row r="666" spans="11:28" s="12" customFormat="1" x14ac:dyDescent="0.25">
      <c r="K666" s="13"/>
      <c r="L666" s="14"/>
      <c r="M666" s="14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</row>
    <row r="667" spans="11:28" s="12" customFormat="1" x14ac:dyDescent="0.25">
      <c r="K667" s="13"/>
      <c r="L667" s="14"/>
      <c r="M667" s="14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</row>
    <row r="668" spans="11:28" s="12" customFormat="1" x14ac:dyDescent="0.25">
      <c r="K668" s="13"/>
      <c r="L668" s="14"/>
      <c r="M668" s="14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</row>
    <row r="669" spans="11:28" s="12" customFormat="1" x14ac:dyDescent="0.25">
      <c r="K669" s="13"/>
      <c r="L669" s="14"/>
      <c r="M669" s="14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</row>
    <row r="670" spans="11:28" s="12" customFormat="1" x14ac:dyDescent="0.25">
      <c r="K670" s="13"/>
      <c r="L670" s="14"/>
      <c r="M670" s="14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</row>
    <row r="671" spans="11:28" s="12" customFormat="1" x14ac:dyDescent="0.25">
      <c r="K671" s="13"/>
      <c r="L671" s="14"/>
      <c r="M671" s="14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</row>
    <row r="672" spans="11:28" s="12" customFormat="1" x14ac:dyDescent="0.25">
      <c r="K672" s="13"/>
      <c r="L672" s="14"/>
      <c r="M672" s="14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</row>
    <row r="673" spans="11:28" s="12" customFormat="1" x14ac:dyDescent="0.25">
      <c r="K673" s="13"/>
      <c r="L673" s="14"/>
      <c r="M673" s="14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</row>
    <row r="674" spans="11:28" s="12" customFormat="1" x14ac:dyDescent="0.25">
      <c r="K674" s="13"/>
      <c r="L674" s="14"/>
      <c r="M674" s="14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</row>
    <row r="675" spans="11:28" s="12" customFormat="1" x14ac:dyDescent="0.25">
      <c r="K675" s="13"/>
      <c r="L675" s="14"/>
      <c r="M675" s="14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</row>
    <row r="676" spans="11:28" s="12" customFormat="1" x14ac:dyDescent="0.25">
      <c r="K676" s="13"/>
      <c r="L676" s="14"/>
      <c r="M676" s="14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</row>
    <row r="677" spans="11:28" s="12" customFormat="1" x14ac:dyDescent="0.25">
      <c r="K677" s="13"/>
      <c r="L677" s="14"/>
      <c r="M677" s="14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</row>
    <row r="678" spans="11:28" s="12" customFormat="1" x14ac:dyDescent="0.25">
      <c r="K678" s="13"/>
      <c r="L678" s="14"/>
      <c r="M678" s="14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</row>
    <row r="679" spans="11:28" s="12" customFormat="1" x14ac:dyDescent="0.25">
      <c r="K679" s="13"/>
      <c r="L679" s="14"/>
      <c r="M679" s="14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</row>
    <row r="680" spans="11:28" s="12" customFormat="1" x14ac:dyDescent="0.25">
      <c r="K680" s="13"/>
      <c r="L680" s="14"/>
      <c r="M680" s="14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</row>
    <row r="681" spans="11:28" s="12" customFormat="1" x14ac:dyDescent="0.25">
      <c r="K681" s="13"/>
      <c r="L681" s="14"/>
      <c r="M681" s="14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</row>
    <row r="682" spans="11:28" s="12" customFormat="1" x14ac:dyDescent="0.25">
      <c r="K682" s="13"/>
      <c r="L682" s="14"/>
      <c r="M682" s="14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</row>
    <row r="683" spans="11:28" s="12" customFormat="1" x14ac:dyDescent="0.25">
      <c r="K683" s="13"/>
      <c r="L683" s="14"/>
      <c r="M683" s="14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</row>
    <row r="684" spans="11:28" s="12" customFormat="1" x14ac:dyDescent="0.25">
      <c r="K684" s="13"/>
      <c r="L684" s="14"/>
      <c r="M684" s="14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</row>
    <row r="685" spans="11:28" s="12" customFormat="1" x14ac:dyDescent="0.25">
      <c r="K685" s="13"/>
      <c r="L685" s="14"/>
      <c r="M685" s="14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</row>
    <row r="686" spans="11:28" s="12" customFormat="1" x14ac:dyDescent="0.25">
      <c r="K686" s="13"/>
      <c r="L686" s="14"/>
      <c r="M686" s="14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</row>
    <row r="687" spans="11:28" s="12" customFormat="1" x14ac:dyDescent="0.25">
      <c r="K687" s="13"/>
      <c r="L687" s="14"/>
      <c r="M687" s="14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</row>
    <row r="688" spans="11:28" s="12" customFormat="1" x14ac:dyDescent="0.25">
      <c r="K688" s="13"/>
      <c r="L688" s="14"/>
      <c r="M688" s="14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</row>
    <row r="689" spans="11:28" s="12" customFormat="1" x14ac:dyDescent="0.25">
      <c r="K689" s="13"/>
      <c r="L689" s="14"/>
      <c r="M689" s="14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</row>
    <row r="690" spans="11:28" s="12" customFormat="1" x14ac:dyDescent="0.25">
      <c r="K690" s="13"/>
      <c r="L690" s="14"/>
      <c r="M690" s="14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</row>
    <row r="691" spans="11:28" s="12" customFormat="1" x14ac:dyDescent="0.25">
      <c r="K691" s="13"/>
      <c r="L691" s="14"/>
      <c r="M691" s="14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</row>
    <row r="692" spans="11:28" s="12" customFormat="1" x14ac:dyDescent="0.25">
      <c r="K692" s="13"/>
      <c r="L692" s="14"/>
      <c r="M692" s="14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</row>
    <row r="693" spans="11:28" s="12" customFormat="1" x14ac:dyDescent="0.25">
      <c r="K693" s="13"/>
      <c r="L693" s="14"/>
      <c r="M693" s="14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</row>
    <row r="694" spans="11:28" s="12" customFormat="1" x14ac:dyDescent="0.25">
      <c r="K694" s="13"/>
      <c r="L694" s="14"/>
      <c r="M694" s="14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</row>
    <row r="695" spans="11:28" s="12" customFormat="1" x14ac:dyDescent="0.25">
      <c r="K695" s="13"/>
      <c r="L695" s="14"/>
      <c r="M695" s="14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</row>
    <row r="696" spans="11:28" s="12" customFormat="1" x14ac:dyDescent="0.25">
      <c r="K696" s="13"/>
      <c r="L696" s="14"/>
      <c r="M696" s="14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</row>
    <row r="697" spans="11:28" s="12" customFormat="1" x14ac:dyDescent="0.25">
      <c r="K697" s="13"/>
      <c r="L697" s="14"/>
      <c r="M697" s="14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</row>
    <row r="698" spans="11:28" s="12" customFormat="1" x14ac:dyDescent="0.25">
      <c r="K698" s="13"/>
      <c r="L698" s="14"/>
      <c r="M698" s="14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</row>
    <row r="699" spans="11:28" s="12" customFormat="1" x14ac:dyDescent="0.25">
      <c r="K699" s="13"/>
      <c r="L699" s="14"/>
      <c r="M699" s="14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</row>
    <row r="700" spans="11:28" s="12" customFormat="1" x14ac:dyDescent="0.25">
      <c r="K700" s="13"/>
      <c r="L700" s="14"/>
      <c r="M700" s="14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</row>
    <row r="701" spans="11:28" s="12" customFormat="1" x14ac:dyDescent="0.25">
      <c r="K701" s="13"/>
      <c r="L701" s="14"/>
      <c r="M701" s="14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</row>
    <row r="702" spans="11:28" s="12" customFormat="1" x14ac:dyDescent="0.25">
      <c r="K702" s="13"/>
      <c r="L702" s="14"/>
      <c r="M702" s="14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</row>
    <row r="703" spans="11:28" s="12" customFormat="1" x14ac:dyDescent="0.25">
      <c r="K703" s="13"/>
      <c r="L703" s="14"/>
      <c r="M703" s="14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</row>
    <row r="704" spans="11:28" s="12" customFormat="1" x14ac:dyDescent="0.25">
      <c r="K704" s="13"/>
      <c r="L704" s="14"/>
      <c r="M704" s="14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</row>
    <row r="705" spans="11:28" s="12" customFormat="1" x14ac:dyDescent="0.25">
      <c r="K705" s="13"/>
      <c r="L705" s="14"/>
      <c r="M705" s="14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</row>
    <row r="706" spans="11:28" s="12" customFormat="1" x14ac:dyDescent="0.25">
      <c r="K706" s="13"/>
      <c r="L706" s="14"/>
      <c r="M706" s="14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</row>
    <row r="707" spans="11:28" s="12" customFormat="1" x14ac:dyDescent="0.25">
      <c r="K707" s="13"/>
      <c r="L707" s="14"/>
      <c r="M707" s="14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</row>
    <row r="708" spans="11:28" s="12" customFormat="1" x14ac:dyDescent="0.25">
      <c r="K708" s="13"/>
      <c r="L708" s="14"/>
      <c r="M708" s="14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</row>
    <row r="709" spans="11:28" s="12" customFormat="1" x14ac:dyDescent="0.25">
      <c r="K709" s="13"/>
      <c r="L709" s="14"/>
      <c r="M709" s="14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</row>
    <row r="710" spans="11:28" s="12" customFormat="1" x14ac:dyDescent="0.25">
      <c r="K710" s="13"/>
      <c r="L710" s="14"/>
      <c r="M710" s="14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</row>
    <row r="711" spans="11:28" s="12" customFormat="1" x14ac:dyDescent="0.25">
      <c r="K711" s="13"/>
      <c r="L711" s="14"/>
      <c r="M711" s="14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</row>
    <row r="712" spans="11:28" s="12" customFormat="1" x14ac:dyDescent="0.25">
      <c r="K712" s="13"/>
      <c r="L712" s="14"/>
      <c r="M712" s="14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</row>
    <row r="713" spans="11:28" s="12" customFormat="1" x14ac:dyDescent="0.25">
      <c r="K713" s="13"/>
      <c r="L713" s="14"/>
      <c r="M713" s="14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</row>
    <row r="714" spans="11:28" s="12" customFormat="1" x14ac:dyDescent="0.25">
      <c r="K714" s="13"/>
      <c r="L714" s="14"/>
      <c r="M714" s="14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</row>
    <row r="715" spans="11:28" s="12" customFormat="1" x14ac:dyDescent="0.25">
      <c r="K715" s="13"/>
      <c r="L715" s="14"/>
      <c r="M715" s="14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</row>
    <row r="716" spans="11:28" s="12" customFormat="1" x14ac:dyDescent="0.25">
      <c r="K716" s="13"/>
      <c r="L716" s="14"/>
      <c r="M716" s="14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</row>
    <row r="717" spans="11:28" s="12" customFormat="1" x14ac:dyDescent="0.25">
      <c r="K717" s="13"/>
      <c r="L717" s="14"/>
      <c r="M717" s="14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</row>
    <row r="718" spans="11:28" s="12" customFormat="1" x14ac:dyDescent="0.25">
      <c r="K718" s="13"/>
      <c r="L718" s="14"/>
      <c r="M718" s="14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</row>
    <row r="719" spans="11:28" s="12" customFormat="1" x14ac:dyDescent="0.25">
      <c r="K719" s="13"/>
      <c r="L719" s="14"/>
      <c r="M719" s="14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</row>
    <row r="720" spans="11:28" s="12" customFormat="1" x14ac:dyDescent="0.25">
      <c r="K720" s="13"/>
      <c r="L720" s="14"/>
      <c r="M720" s="14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</row>
    <row r="721" spans="11:28" s="12" customFormat="1" x14ac:dyDescent="0.25">
      <c r="K721" s="13"/>
      <c r="L721" s="14"/>
      <c r="M721" s="14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</row>
    <row r="722" spans="11:28" s="12" customFormat="1" x14ac:dyDescent="0.25">
      <c r="K722" s="13"/>
      <c r="L722" s="14"/>
      <c r="M722" s="14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</row>
    <row r="723" spans="11:28" s="12" customFormat="1" x14ac:dyDescent="0.25">
      <c r="K723" s="13"/>
      <c r="L723" s="14"/>
      <c r="M723" s="14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</row>
    <row r="724" spans="11:28" s="12" customFormat="1" x14ac:dyDescent="0.25">
      <c r="K724" s="13"/>
      <c r="L724" s="14"/>
      <c r="M724" s="14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</row>
    <row r="725" spans="11:28" s="12" customFormat="1" x14ac:dyDescent="0.25">
      <c r="K725" s="13"/>
      <c r="L725" s="14"/>
      <c r="M725" s="14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</row>
    <row r="726" spans="11:28" s="12" customFormat="1" x14ac:dyDescent="0.25">
      <c r="K726" s="13"/>
      <c r="L726" s="14"/>
      <c r="M726" s="14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</row>
    <row r="727" spans="11:28" s="12" customFormat="1" x14ac:dyDescent="0.25">
      <c r="K727" s="13"/>
      <c r="L727" s="14"/>
      <c r="M727" s="14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</row>
    <row r="728" spans="11:28" s="12" customFormat="1" x14ac:dyDescent="0.25">
      <c r="K728" s="13"/>
      <c r="L728" s="14"/>
      <c r="M728" s="14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</row>
    <row r="729" spans="11:28" s="12" customFormat="1" x14ac:dyDescent="0.25">
      <c r="K729" s="13"/>
      <c r="L729" s="14"/>
      <c r="M729" s="14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</row>
    <row r="730" spans="11:28" s="12" customFormat="1" x14ac:dyDescent="0.25">
      <c r="K730" s="13"/>
      <c r="L730" s="14"/>
      <c r="M730" s="14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</row>
    <row r="731" spans="11:28" s="12" customFormat="1" x14ac:dyDescent="0.25">
      <c r="K731" s="13"/>
      <c r="L731" s="14"/>
      <c r="M731" s="14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</row>
    <row r="732" spans="11:28" s="12" customFormat="1" x14ac:dyDescent="0.25">
      <c r="K732" s="13"/>
      <c r="L732" s="14"/>
      <c r="M732" s="14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</row>
  </sheetData>
  <mergeCells count="8">
    <mergeCell ref="A1:I1"/>
    <mergeCell ref="A2:I2"/>
    <mergeCell ref="G8:I8"/>
    <mergeCell ref="A8:B10"/>
    <mergeCell ref="C8:F9"/>
    <mergeCell ref="G9:G10"/>
    <mergeCell ref="H9:H10"/>
    <mergeCell ref="I9:I10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5"/>
  <sheetViews>
    <sheetView showGridLines="0" zoomScale="55" zoomScaleNormal="55" workbookViewId="0">
      <selection activeCell="A8" sqref="A8:I49"/>
    </sheetView>
  </sheetViews>
  <sheetFormatPr defaultColWidth="9.140625" defaultRowHeight="25.5" x14ac:dyDescent="0.35"/>
  <cols>
    <col min="1" max="1" width="19" customWidth="1"/>
    <col min="2" max="2" width="130.85546875" customWidth="1"/>
    <col min="3" max="3" width="22.7109375" bestFit="1" customWidth="1"/>
    <col min="4" max="4" width="24.85546875" customWidth="1"/>
    <col min="5" max="5" width="20.85546875" bestFit="1" customWidth="1"/>
    <col min="6" max="6" width="20.140625" bestFit="1" customWidth="1"/>
    <col min="7" max="7" width="20.5703125" customWidth="1"/>
    <col min="8" max="8" width="21.28515625" customWidth="1"/>
    <col min="9" max="9" width="25" customWidth="1"/>
    <col min="10" max="10" width="10.140625" customWidth="1"/>
    <col min="11" max="11" width="36.5703125" style="124" bestFit="1" customWidth="1"/>
    <col min="12" max="12" width="18" style="65" bestFit="1" customWidth="1"/>
    <col min="13" max="13" width="17.5703125" style="65" bestFit="1" customWidth="1"/>
    <col min="14" max="14" width="18" style="15" bestFit="1" customWidth="1"/>
    <col min="15" max="28" width="9.140625" style="15" customWidth="1"/>
  </cols>
  <sheetData>
    <row r="1" spans="1:28" ht="30" x14ac:dyDescent="0.4">
      <c r="A1" s="163" t="s">
        <v>49</v>
      </c>
      <c r="B1" s="163"/>
      <c r="C1" s="163"/>
      <c r="D1" s="163"/>
      <c r="E1" s="163"/>
      <c r="F1" s="163"/>
      <c r="G1" s="163"/>
      <c r="H1" s="163"/>
      <c r="I1" s="163"/>
      <c r="J1" s="12"/>
      <c r="K1" s="121"/>
      <c r="L1" s="14"/>
      <c r="M1" s="14"/>
    </row>
    <row r="2" spans="1:28" ht="30" x14ac:dyDescent="0.4">
      <c r="A2" s="163" t="s">
        <v>226</v>
      </c>
      <c r="B2" s="163"/>
      <c r="C2" s="163"/>
      <c r="D2" s="163"/>
      <c r="E2" s="163"/>
      <c r="F2" s="163"/>
      <c r="G2" s="163"/>
      <c r="H2" s="163"/>
      <c r="I2" s="163"/>
      <c r="J2" s="12"/>
      <c r="K2" s="121"/>
      <c r="L2" s="14"/>
      <c r="M2" s="14"/>
    </row>
    <row r="3" spans="1:28" ht="30" x14ac:dyDescent="0.4">
      <c r="A3" s="16"/>
      <c r="B3" s="17"/>
      <c r="C3" s="17"/>
      <c r="D3" s="17"/>
      <c r="E3" s="17"/>
      <c r="F3" s="17"/>
      <c r="G3" s="17"/>
      <c r="H3" s="17"/>
      <c r="I3" s="17"/>
      <c r="J3" s="12"/>
      <c r="K3" s="121"/>
      <c r="L3" s="14"/>
      <c r="M3" s="14"/>
    </row>
    <row r="4" spans="1:28" ht="31.5" customHeight="1" x14ac:dyDescent="0.5">
      <c r="A4" s="18" t="s">
        <v>50</v>
      </c>
      <c r="B4" s="16"/>
      <c r="C4" s="18"/>
      <c r="D4" s="18"/>
      <c r="E4" s="18"/>
      <c r="F4" s="18"/>
      <c r="G4" s="18"/>
      <c r="H4" s="18"/>
      <c r="I4" s="19"/>
      <c r="J4" s="20"/>
      <c r="K4" s="122"/>
      <c r="L4" s="22"/>
      <c r="M4" s="14"/>
    </row>
    <row r="5" spans="1:28" ht="30.75" x14ac:dyDescent="0.45">
      <c r="A5" s="18" t="s">
        <v>51</v>
      </c>
      <c r="B5" s="16"/>
      <c r="C5" s="16"/>
      <c r="D5" s="16"/>
      <c r="E5" s="16"/>
      <c r="F5" s="16"/>
      <c r="G5" s="16"/>
      <c r="H5" s="16"/>
      <c r="I5" s="16"/>
      <c r="J5" s="23"/>
      <c r="K5" s="121"/>
      <c r="L5" s="14"/>
      <c r="M5" s="14"/>
    </row>
    <row r="6" spans="1:28" s="28" customFormat="1" ht="30.75" x14ac:dyDescent="0.45">
      <c r="A6" s="18" t="s">
        <v>228</v>
      </c>
      <c r="B6" s="18"/>
      <c r="C6" s="18"/>
      <c r="D6" s="18"/>
      <c r="E6" s="18"/>
      <c r="F6" s="18"/>
      <c r="G6" s="18"/>
      <c r="H6" s="18"/>
      <c r="I6" s="18"/>
      <c r="J6" s="24"/>
      <c r="K6" s="123"/>
      <c r="L6" s="26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thickBot="1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1"/>
      <c r="L7" s="14"/>
      <c r="M7" s="14"/>
    </row>
    <row r="8" spans="1:28" ht="26.25" thickBot="1" x14ac:dyDescent="0.4">
      <c r="A8" s="168" t="s">
        <v>53</v>
      </c>
      <c r="B8" s="169"/>
      <c r="C8" s="174" t="s">
        <v>54</v>
      </c>
      <c r="D8" s="175"/>
      <c r="E8" s="175"/>
      <c r="F8" s="176"/>
      <c r="G8" s="164" t="s">
        <v>52</v>
      </c>
      <c r="H8" s="164"/>
      <c r="I8" s="165"/>
      <c r="J8" s="29"/>
      <c r="K8" s="121"/>
      <c r="L8" s="14"/>
      <c r="M8" s="14"/>
    </row>
    <row r="9" spans="1:28" ht="26.25" thickBot="1" x14ac:dyDescent="0.4">
      <c r="A9" s="170"/>
      <c r="B9" s="171"/>
      <c r="C9" s="177"/>
      <c r="D9" s="178"/>
      <c r="E9" s="178"/>
      <c r="F9" s="179"/>
      <c r="G9" s="166" t="s">
        <v>55</v>
      </c>
      <c r="H9" s="166" t="s">
        <v>56</v>
      </c>
      <c r="I9" s="166" t="s">
        <v>57</v>
      </c>
      <c r="J9" s="29"/>
      <c r="K9" s="121"/>
      <c r="L9" s="14"/>
      <c r="M9" s="14"/>
    </row>
    <row r="10" spans="1:28" ht="29.25" customHeight="1" thickBot="1" x14ac:dyDescent="0.4">
      <c r="A10" s="172"/>
      <c r="B10" s="173"/>
      <c r="C10" s="158" t="s">
        <v>58</v>
      </c>
      <c r="D10" s="156" t="s">
        <v>59</v>
      </c>
      <c r="E10" s="157" t="s">
        <v>60</v>
      </c>
      <c r="F10" s="156" t="s">
        <v>61</v>
      </c>
      <c r="G10" s="167"/>
      <c r="H10" s="167"/>
      <c r="I10" s="167"/>
      <c r="J10" s="29"/>
      <c r="K10" s="121"/>
      <c r="L10" s="14"/>
      <c r="M10" s="14"/>
    </row>
    <row r="11" spans="1:28" x14ac:dyDescent="0.35">
      <c r="A11" s="34" t="s">
        <v>132</v>
      </c>
      <c r="B11" s="35" t="s">
        <v>127</v>
      </c>
      <c r="C11" s="43"/>
      <c r="D11" s="43"/>
      <c r="E11" s="43"/>
      <c r="F11" s="44"/>
      <c r="G11" s="47"/>
      <c r="H11" s="69"/>
      <c r="I11" s="47"/>
      <c r="J11" s="29"/>
      <c r="K11" s="121"/>
      <c r="L11" s="14"/>
      <c r="M11" s="14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49" customFormat="1" x14ac:dyDescent="0.35">
      <c r="A12" s="50" t="s">
        <v>96</v>
      </c>
      <c r="B12" s="42" t="s">
        <v>125</v>
      </c>
      <c r="C12" s="44">
        <f>+'FID 544-2'!C12</f>
        <v>267724627</v>
      </c>
      <c r="D12" s="44">
        <f>+'FID 544-2'!D12</f>
        <v>0</v>
      </c>
      <c r="E12" s="44">
        <f>+'FID 544-2'!E12</f>
        <v>136448443</v>
      </c>
      <c r="F12" s="44">
        <f>+'FID 544-2'!F12</f>
        <v>131276184</v>
      </c>
      <c r="G12" s="47"/>
      <c r="H12" s="47">
        <f>+'FID 544-2'!H12</f>
        <v>-1931200</v>
      </c>
      <c r="I12" s="47">
        <f>+'FID 544-2'!I12</f>
        <v>129344984</v>
      </c>
      <c r="J12" s="29"/>
      <c r="K12" s="121"/>
      <c r="L12" s="14"/>
      <c r="M12" s="14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s="49" customFormat="1" x14ac:dyDescent="0.35">
      <c r="A13" s="50" t="s">
        <v>100</v>
      </c>
      <c r="B13" s="42" t="s">
        <v>101</v>
      </c>
      <c r="C13" s="44">
        <f>+'FID 544-2'!C13</f>
        <v>25942255</v>
      </c>
      <c r="D13" s="44">
        <f>+'FID 544-2'!D13</f>
        <v>0</v>
      </c>
      <c r="E13" s="44">
        <f>+'FID 544-2'!E13</f>
        <v>12664654</v>
      </c>
      <c r="F13" s="44">
        <f>+'FID 544-2'!F13</f>
        <v>13277601</v>
      </c>
      <c r="G13" s="47">
        <f>+'FID 544-2'!G13</f>
        <v>90000</v>
      </c>
      <c r="H13" s="47"/>
      <c r="I13" s="47">
        <f>+'FID 544-2'!I13</f>
        <v>13367601</v>
      </c>
      <c r="J13" s="29"/>
      <c r="K13" s="121"/>
      <c r="L13" s="14"/>
      <c r="M13" s="14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x14ac:dyDescent="0.35">
      <c r="A14" s="50" t="s">
        <v>112</v>
      </c>
      <c r="B14" s="42" t="s">
        <v>113</v>
      </c>
      <c r="C14" s="44">
        <f>+'FID 544-2'!C14</f>
        <v>1402282</v>
      </c>
      <c r="D14" s="44">
        <f>+'FID 544-2'!D14</f>
        <v>0</v>
      </c>
      <c r="E14" s="44">
        <f>+'FID 544-2'!E14</f>
        <v>684576</v>
      </c>
      <c r="F14" s="44">
        <f>+'FID 544-2'!F14</f>
        <v>717706</v>
      </c>
      <c r="G14" s="47">
        <f>+'FID 544-2'!G14</f>
        <v>7500</v>
      </c>
      <c r="H14" s="47"/>
      <c r="I14" s="47">
        <f>+'FID 544-2'!I14</f>
        <v>725206</v>
      </c>
      <c r="J14" s="29"/>
      <c r="K14" s="121"/>
      <c r="L14" s="14"/>
      <c r="M14" s="14"/>
    </row>
    <row r="15" spans="1:28" x14ac:dyDescent="0.35">
      <c r="A15" s="50" t="s">
        <v>109</v>
      </c>
      <c r="B15" s="42" t="s">
        <v>114</v>
      </c>
      <c r="C15" s="44">
        <f>+'FID 544-2'!C15</f>
        <v>4228581</v>
      </c>
      <c r="D15" s="44">
        <f>+'FID 544-2'!D15</f>
        <v>0</v>
      </c>
      <c r="E15" s="44">
        <f>+'FID 544-2'!E15</f>
        <v>2207469</v>
      </c>
      <c r="F15" s="44">
        <f>+'FID 544-2'!F15</f>
        <v>2021112</v>
      </c>
      <c r="G15" s="47">
        <f>+'FID 544-2'!G15</f>
        <v>315000</v>
      </c>
      <c r="H15" s="47"/>
      <c r="I15" s="47">
        <f>+'FID 544-2'!I15</f>
        <v>2336112</v>
      </c>
      <c r="J15" s="29"/>
      <c r="K15" s="121"/>
      <c r="L15" s="14"/>
      <c r="M15" s="14"/>
    </row>
    <row r="16" spans="1:28" x14ac:dyDescent="0.35">
      <c r="A16" s="50" t="s">
        <v>115</v>
      </c>
      <c r="B16" s="42" t="s">
        <v>116</v>
      </c>
      <c r="C16" s="44">
        <f>+'FID 544-2'!C16</f>
        <v>14022840</v>
      </c>
      <c r="D16" s="44">
        <f>+'FID 544-2'!D16</f>
        <v>0</v>
      </c>
      <c r="E16" s="44">
        <f>+'FID 544-2'!E16</f>
        <v>6845759</v>
      </c>
      <c r="F16" s="44">
        <f>+'FID 544-2'!F16</f>
        <v>7177081</v>
      </c>
      <c r="G16" s="47">
        <f>+'FID 544-2'!G16</f>
        <v>51500</v>
      </c>
      <c r="H16" s="47"/>
      <c r="I16" s="47">
        <f>+'FID 544-2'!I16</f>
        <v>7228581</v>
      </c>
      <c r="J16" s="29"/>
      <c r="K16" s="121"/>
      <c r="L16" s="14"/>
      <c r="M16" s="14"/>
    </row>
    <row r="17" spans="1:14" x14ac:dyDescent="0.35">
      <c r="A17" s="50" t="s">
        <v>102</v>
      </c>
      <c r="B17" s="42" t="s">
        <v>118</v>
      </c>
      <c r="C17" s="44">
        <f>+'FID 544-2'!C17</f>
        <v>14250686</v>
      </c>
      <c r="D17" s="44">
        <f>+'FID 544-2'!D17</f>
        <v>0</v>
      </c>
      <c r="E17" s="44">
        <f>+'FID 544-2'!E17</f>
        <v>6927672</v>
      </c>
      <c r="F17" s="44">
        <f>+'FID 544-2'!F17</f>
        <v>7323014</v>
      </c>
      <c r="G17" s="47">
        <f>+'FID 544-2'!G17</f>
        <v>36500</v>
      </c>
      <c r="H17" s="47"/>
      <c r="I17" s="47">
        <f>+'FID 544-2'!I17</f>
        <v>7359514</v>
      </c>
      <c r="J17" s="29"/>
      <c r="K17" s="121"/>
      <c r="L17" s="14"/>
      <c r="M17" s="14"/>
    </row>
    <row r="18" spans="1:14" x14ac:dyDescent="0.35">
      <c r="A18" s="50" t="s">
        <v>103</v>
      </c>
      <c r="B18" s="42" t="s">
        <v>119</v>
      </c>
      <c r="C18" s="44">
        <f>+'FID 544-2'!C18</f>
        <v>4163692</v>
      </c>
      <c r="D18" s="44">
        <f>+'FID 544-2'!D18</f>
        <v>0</v>
      </c>
      <c r="E18" s="44">
        <f>+'FID 544-2'!E18</f>
        <v>2396017</v>
      </c>
      <c r="F18" s="44">
        <f>+'FID 544-2'!F18</f>
        <v>1767675</v>
      </c>
      <c r="G18" s="47">
        <f>+'FID 544-2'!G18</f>
        <v>387000</v>
      </c>
      <c r="H18" s="47"/>
      <c r="I18" s="47">
        <f>+'FID 544-2'!I18</f>
        <v>2154675</v>
      </c>
      <c r="J18" s="29"/>
      <c r="K18" s="121"/>
      <c r="L18" s="14"/>
      <c r="M18" s="14"/>
    </row>
    <row r="19" spans="1:14" ht="26.25" thickBot="1" x14ac:dyDescent="0.4">
      <c r="A19" s="159" t="s">
        <v>104</v>
      </c>
      <c r="B19" s="160" t="s">
        <v>120</v>
      </c>
      <c r="C19" s="161">
        <f>+'FID 544-2'!C19</f>
        <v>8413703</v>
      </c>
      <c r="D19" s="161">
        <f>+'FID 544-2'!D19</f>
        <v>0</v>
      </c>
      <c r="E19" s="161">
        <f>+'FID 544-2'!E19</f>
        <v>4106078</v>
      </c>
      <c r="F19" s="161">
        <f>+'FID 544-2'!F19</f>
        <v>4307625</v>
      </c>
      <c r="G19" s="162">
        <f>+'FID 544-2'!G19</f>
        <v>30700</v>
      </c>
      <c r="H19" s="162"/>
      <c r="I19" s="162">
        <f>+'FID 544-2'!I19</f>
        <v>4338325</v>
      </c>
      <c r="J19" s="29"/>
      <c r="K19" s="121"/>
      <c r="L19" s="14"/>
      <c r="M19" s="14"/>
    </row>
    <row r="20" spans="1:14" ht="26.25" thickBot="1" x14ac:dyDescent="0.4">
      <c r="A20" s="53" t="s">
        <v>64</v>
      </c>
      <c r="B20" s="54"/>
      <c r="C20" s="112">
        <f>+'FID 544-2'!C20</f>
        <v>340148666</v>
      </c>
      <c r="D20" s="112">
        <f>+'FID 544-2'!D20</f>
        <v>0</v>
      </c>
      <c r="E20" s="112">
        <f>+'FID 544-2'!E20</f>
        <v>172280668</v>
      </c>
      <c r="F20" s="112">
        <f>+'FID 544-2'!F20</f>
        <v>167867998</v>
      </c>
      <c r="G20" s="112">
        <f>+'FID 544-2'!G20</f>
        <v>918200</v>
      </c>
      <c r="H20" s="112">
        <f>+'FID 544-2'!H20</f>
        <v>-1931200</v>
      </c>
      <c r="I20" s="112">
        <f>+'FID 544-2'!I20</f>
        <v>166854998</v>
      </c>
      <c r="J20" s="29"/>
      <c r="K20" s="121">
        <f>+G20+H20</f>
        <v>-1013000</v>
      </c>
      <c r="L20" s="51"/>
      <c r="M20" s="51"/>
      <c r="N20" s="52"/>
    </row>
    <row r="21" spans="1:14" x14ac:dyDescent="0.35">
      <c r="A21" s="34">
        <v>1</v>
      </c>
      <c r="B21" s="35" t="s">
        <v>62</v>
      </c>
      <c r="C21" s="36"/>
      <c r="D21" s="37"/>
      <c r="E21" s="38"/>
      <c r="F21" s="37"/>
      <c r="G21" s="40"/>
      <c r="H21" s="68"/>
      <c r="I21" s="40"/>
      <c r="J21" s="29"/>
      <c r="K21" s="121"/>
      <c r="L21" s="51"/>
      <c r="M21" s="51"/>
      <c r="N21" s="52"/>
    </row>
    <row r="22" spans="1:14" x14ac:dyDescent="0.35">
      <c r="A22" s="50" t="s">
        <v>89</v>
      </c>
      <c r="B22" s="42" t="s">
        <v>90</v>
      </c>
      <c r="C22" s="117">
        <f>+'FID 544-2'!C22</f>
        <v>17101058</v>
      </c>
      <c r="D22" s="117">
        <f>+'FID 544-2'!D22</f>
        <v>4283550</v>
      </c>
      <c r="E22" s="117">
        <f>+'FID 544-2'!E22</f>
        <v>11780890</v>
      </c>
      <c r="F22" s="117">
        <f>+'FID 544-2'!F22</f>
        <v>1036618</v>
      </c>
      <c r="G22" s="144">
        <f>+'FID 544-2'!G22</f>
        <v>87000</v>
      </c>
      <c r="H22" s="144">
        <f>+'FID 544-2'!H22</f>
        <v>0</v>
      </c>
      <c r="I22" s="144">
        <f>+'FID 544-2'!I22</f>
        <v>1123618</v>
      </c>
      <c r="J22" s="29"/>
      <c r="K22" s="121"/>
      <c r="L22" s="51"/>
      <c r="M22" s="51"/>
      <c r="N22" s="52"/>
    </row>
    <row r="23" spans="1:14" x14ac:dyDescent="0.35">
      <c r="A23" s="50" t="s">
        <v>91</v>
      </c>
      <c r="B23" s="42" t="s">
        <v>92</v>
      </c>
      <c r="C23" s="117">
        <f>+'FID 544-2'!C23</f>
        <v>776047</v>
      </c>
      <c r="D23" s="117">
        <f>+'FID 544-2'!D23</f>
        <v>415067</v>
      </c>
      <c r="E23" s="117">
        <f>+'FID 544-2'!E23</f>
        <v>347735</v>
      </c>
      <c r="F23" s="117">
        <f>+'FID 544-2'!F23</f>
        <v>13245</v>
      </c>
      <c r="G23" s="144">
        <f>+'FID 544-2'!G23</f>
        <v>50000</v>
      </c>
      <c r="H23" s="144">
        <f>+'FID 544-2'!H23</f>
        <v>0</v>
      </c>
      <c r="I23" s="144">
        <f>+'FID 544-2'!I23</f>
        <v>63245</v>
      </c>
      <c r="J23" s="29"/>
      <c r="K23" s="121"/>
      <c r="L23" s="51"/>
      <c r="M23" s="51"/>
      <c r="N23" s="52"/>
    </row>
    <row r="24" spans="1:14" x14ac:dyDescent="0.35">
      <c r="A24" s="50" t="s">
        <v>93</v>
      </c>
      <c r="B24" s="42" t="s">
        <v>94</v>
      </c>
      <c r="C24" s="117">
        <f>+'FID 544-2'!C24</f>
        <v>5211507</v>
      </c>
      <c r="D24" s="117">
        <f>+'FID 544-2'!D24</f>
        <v>1748321</v>
      </c>
      <c r="E24" s="117">
        <f>+'FID 544-2'!E24</f>
        <v>3463186</v>
      </c>
      <c r="F24" s="117">
        <f>+'FID 544-2'!F24</f>
        <v>0</v>
      </c>
      <c r="G24" s="144">
        <f>+'FID 544-2'!G24</f>
        <v>65000</v>
      </c>
      <c r="H24" s="144">
        <f>+'FID 544-2'!H24</f>
        <v>0</v>
      </c>
      <c r="I24" s="144">
        <f>+'FID 544-2'!I24</f>
        <v>65000</v>
      </c>
      <c r="J24" s="29"/>
      <c r="K24" s="121"/>
      <c r="L24" s="114"/>
      <c r="M24" s="114"/>
      <c r="N24" s="114"/>
    </row>
    <row r="25" spans="1:14" x14ac:dyDescent="0.35">
      <c r="A25" s="50" t="s">
        <v>22</v>
      </c>
      <c r="B25" s="42" t="s">
        <v>23</v>
      </c>
      <c r="C25" s="117">
        <f>+'FID 544-2'!C25</f>
        <v>18199990</v>
      </c>
      <c r="D25" s="117">
        <f>+'FID 544-2'!D25</f>
        <v>7544958</v>
      </c>
      <c r="E25" s="117">
        <f>+'FID 544-2'!E25</f>
        <v>8111032</v>
      </c>
      <c r="F25" s="117">
        <f>+'FID 544-2'!F25</f>
        <v>2544000</v>
      </c>
      <c r="G25" s="144">
        <f>+'FID 544-2'!G25</f>
        <v>0</v>
      </c>
      <c r="H25" s="144">
        <f>+'FID 544-2'!H25</f>
        <v>-2544000</v>
      </c>
      <c r="I25" s="144">
        <f>+'FID 544-2'!I25</f>
        <v>0</v>
      </c>
      <c r="J25" s="29"/>
      <c r="K25" s="121"/>
      <c r="L25" s="51"/>
      <c r="M25" s="51"/>
      <c r="N25" s="52"/>
    </row>
    <row r="26" spans="1:14" x14ac:dyDescent="0.35">
      <c r="A26" s="50" t="s">
        <v>25</v>
      </c>
      <c r="B26" s="42" t="s">
        <v>129</v>
      </c>
      <c r="C26" s="117">
        <f>+'FID 544-2'!C26+'FID 544-16'!C12</f>
        <v>447953910</v>
      </c>
      <c r="D26" s="117">
        <f>+'FID 544-2'!D26+'FID 544-16'!D12</f>
        <v>76132285</v>
      </c>
      <c r="E26" s="117">
        <f>+'FID 544-2'!E26+'FID 544-16'!E12</f>
        <v>144295242</v>
      </c>
      <c r="F26" s="117">
        <f>+'FID 544-2'!F26+'FID 544-16'!F12</f>
        <v>227526383</v>
      </c>
      <c r="G26" s="144">
        <f>+'FID 544-2'!G26+'FID 544-16'!G12</f>
        <v>0</v>
      </c>
      <c r="H26" s="144">
        <f>+'FID 544-2'!H26+'FID 544-16'!H12</f>
        <v>-107216680</v>
      </c>
      <c r="I26" s="144">
        <f>+'FID 544-2'!I26+'FID 544-16'!I12</f>
        <v>120309703</v>
      </c>
      <c r="J26" s="29"/>
      <c r="K26" s="121"/>
      <c r="L26" s="67"/>
      <c r="M26" s="67"/>
      <c r="N26" s="67"/>
    </row>
    <row r="27" spans="1:14" x14ac:dyDescent="0.35">
      <c r="A27" s="50" t="s">
        <v>7</v>
      </c>
      <c r="B27" s="42" t="s">
        <v>130</v>
      </c>
      <c r="C27" s="117">
        <f>+'FID 544-16'!C13</f>
        <v>132371425</v>
      </c>
      <c r="D27" s="117">
        <f>+'FID 544-16'!D13</f>
        <v>3828091</v>
      </c>
      <c r="E27" s="117">
        <f>+'FID 544-16'!E13</f>
        <v>124621854</v>
      </c>
      <c r="F27" s="117">
        <f>+'FID 544-16'!F13</f>
        <v>3921480</v>
      </c>
      <c r="G27" s="144">
        <f>+'FID 544-16'!G13</f>
        <v>106718680</v>
      </c>
      <c r="H27" s="144">
        <f>+'FID 544-16'!H13</f>
        <v>0</v>
      </c>
      <c r="I27" s="144">
        <f>+'FID 544-16'!I13</f>
        <v>110640160</v>
      </c>
      <c r="J27" s="29"/>
      <c r="K27" s="121"/>
      <c r="L27" s="51"/>
      <c r="M27" s="51"/>
      <c r="N27" s="52"/>
    </row>
    <row r="28" spans="1:14" x14ac:dyDescent="0.35">
      <c r="A28" s="50" t="s">
        <v>63</v>
      </c>
      <c r="B28" s="42" t="s">
        <v>201</v>
      </c>
      <c r="C28" s="117">
        <f>+'FID 544-2'!C27</f>
        <v>24811780</v>
      </c>
      <c r="D28" s="117">
        <f>+'FID 544-2'!D27</f>
        <v>7971165</v>
      </c>
      <c r="E28" s="117">
        <f>+'FID 544-2'!E27</f>
        <v>14898231</v>
      </c>
      <c r="F28" s="117">
        <f>+'FID 544-2'!F27</f>
        <v>1942384</v>
      </c>
      <c r="G28" s="144">
        <f>+'FID 544-2'!G27</f>
        <v>0</v>
      </c>
      <c r="H28" s="144">
        <f>+'FID 544-2'!H27</f>
        <v>-87000</v>
      </c>
      <c r="I28" s="144">
        <f>+'FID 544-2'!I27</f>
        <v>1855384</v>
      </c>
      <c r="J28" s="29"/>
      <c r="K28" s="121"/>
      <c r="L28" s="51"/>
      <c r="M28" s="51"/>
      <c r="N28" s="52"/>
    </row>
    <row r="29" spans="1:14" x14ac:dyDescent="0.35">
      <c r="A29" s="50" t="s">
        <v>27</v>
      </c>
      <c r="B29" s="42" t="s">
        <v>24</v>
      </c>
      <c r="C29" s="117">
        <f>+'FID 544-2'!C28</f>
        <v>25870000</v>
      </c>
      <c r="D29" s="117">
        <f>+'FID 544-2'!D28</f>
        <v>19447601</v>
      </c>
      <c r="E29" s="117">
        <f>+'FID 544-2'!E28</f>
        <v>2911994</v>
      </c>
      <c r="F29" s="117">
        <f>+'FID 544-2'!F28</f>
        <v>3510405</v>
      </c>
      <c r="G29" s="144">
        <f>+'FID 544-2'!G28</f>
        <v>0</v>
      </c>
      <c r="H29" s="144">
        <f>+'FID 544-2'!H28</f>
        <v>-100000</v>
      </c>
      <c r="I29" s="144">
        <f>+'FID 544-2'!I28</f>
        <v>3410405</v>
      </c>
      <c r="J29" s="29"/>
      <c r="K29" s="121"/>
      <c r="L29" s="51"/>
      <c r="M29" s="51"/>
      <c r="N29" s="52"/>
    </row>
    <row r="30" spans="1:14" x14ac:dyDescent="0.35">
      <c r="A30" s="50" t="s">
        <v>20</v>
      </c>
      <c r="B30" s="42" t="s">
        <v>21</v>
      </c>
      <c r="C30" s="117">
        <f>+'FID 544-2'!C29</f>
        <v>1760000</v>
      </c>
      <c r="D30" s="117">
        <f>+'FID 544-2'!D29</f>
        <v>0</v>
      </c>
      <c r="E30" s="117">
        <f>+'FID 544-2'!E29</f>
        <v>690950</v>
      </c>
      <c r="F30" s="117">
        <f>+'FID 544-2'!F29</f>
        <v>1069050</v>
      </c>
      <c r="G30" s="144">
        <f>+'FID 544-2'!G29</f>
        <v>2000000</v>
      </c>
      <c r="H30" s="144">
        <f>+'FID 544-2'!H29</f>
        <v>0</v>
      </c>
      <c r="I30" s="144">
        <f>+'FID 544-2'!I29</f>
        <v>3069050</v>
      </c>
      <c r="J30" s="29"/>
      <c r="K30" s="121"/>
      <c r="L30" s="51"/>
      <c r="M30" s="51"/>
      <c r="N30" s="52"/>
    </row>
    <row r="31" spans="1:14" x14ac:dyDescent="0.35">
      <c r="A31" s="50" t="s">
        <v>29</v>
      </c>
      <c r="B31" s="42" t="s">
        <v>30</v>
      </c>
      <c r="C31" s="117">
        <f>+'FID 544-2'!C30</f>
        <v>8260507</v>
      </c>
      <c r="D31" s="117">
        <f>+'FID 544-2'!D30</f>
        <v>5162691</v>
      </c>
      <c r="E31" s="117">
        <f>+'FID 544-2'!E30</f>
        <v>3097816</v>
      </c>
      <c r="F31" s="117">
        <f>+'FID 544-2'!F30</f>
        <v>0</v>
      </c>
      <c r="G31" s="144">
        <f>+'FID 544-2'!G30</f>
        <v>170000</v>
      </c>
      <c r="H31" s="144">
        <f>+'FID 544-2'!H30</f>
        <v>0</v>
      </c>
      <c r="I31" s="144">
        <f>+'FID 544-2'!I30</f>
        <v>170000</v>
      </c>
      <c r="J31" s="29"/>
      <c r="K31" s="121"/>
      <c r="L31" s="51"/>
      <c r="M31" s="51"/>
      <c r="N31" s="52"/>
    </row>
    <row r="32" spans="1:14" ht="26.25" thickBot="1" x14ac:dyDescent="0.4">
      <c r="A32" s="50" t="s">
        <v>36</v>
      </c>
      <c r="B32" s="42" t="s">
        <v>131</v>
      </c>
      <c r="C32" s="117">
        <f>+'FID 544-2'!C31</f>
        <v>12110000</v>
      </c>
      <c r="D32" s="117">
        <f>+'FID 544-2'!D31</f>
        <v>8066570</v>
      </c>
      <c r="E32" s="117">
        <f>+'FID 544-2'!E31</f>
        <v>3593430</v>
      </c>
      <c r="F32" s="117">
        <f>+'FID 544-2'!F31</f>
        <v>450000</v>
      </c>
      <c r="G32" s="144">
        <f>+'FID 544-2'!G31</f>
        <v>0</v>
      </c>
      <c r="H32" s="144">
        <f>+'FID 544-2'!H31</f>
        <v>-450000</v>
      </c>
      <c r="I32" s="144">
        <f>+'FID 544-2'!I31</f>
        <v>0</v>
      </c>
      <c r="J32" s="29"/>
      <c r="K32" s="121"/>
      <c r="L32" s="51"/>
      <c r="M32" s="51"/>
      <c r="N32" s="52"/>
    </row>
    <row r="33" spans="1:28" ht="26.25" thickBot="1" x14ac:dyDescent="0.4">
      <c r="A33" s="53" t="s">
        <v>64</v>
      </c>
      <c r="B33" s="54"/>
      <c r="C33" s="112">
        <f>+'FID 544-2'!C32+'FID 544-16'!C14</f>
        <v>694426224</v>
      </c>
      <c r="D33" s="112">
        <f>+'FID 544-2'!D32+'FID 544-16'!D14</f>
        <v>134600299</v>
      </c>
      <c r="E33" s="112">
        <f>+'FID 544-2'!E32+'FID 544-16'!E14</f>
        <v>317812360</v>
      </c>
      <c r="F33" s="112">
        <f>+'FID 544-2'!F32+'FID 544-16'!F14</f>
        <v>242013565</v>
      </c>
      <c r="G33" s="112">
        <f>+'FID 544-2'!G32+'FID 544-16'!G14</f>
        <v>109090680</v>
      </c>
      <c r="H33" s="112">
        <f>+'FID 544-2'!H32+'FID 544-16'!H14</f>
        <v>-110397680</v>
      </c>
      <c r="I33" s="112">
        <f>+'FID 544-2'!I32+'FID 544-16'!I14</f>
        <v>240706565</v>
      </c>
      <c r="J33" s="29"/>
      <c r="K33" s="121">
        <f>+G33+H33</f>
        <v>-1307000</v>
      </c>
      <c r="L33" s="14"/>
      <c r="M33" s="14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35">
      <c r="A34" s="34">
        <v>2</v>
      </c>
      <c r="B34" s="57" t="s">
        <v>65</v>
      </c>
      <c r="C34" s="36"/>
      <c r="D34" s="37"/>
      <c r="E34" s="38"/>
      <c r="F34" s="37"/>
      <c r="G34" s="40"/>
      <c r="H34" s="68"/>
      <c r="I34" s="40"/>
      <c r="J34" s="29"/>
      <c r="K34" s="121"/>
      <c r="L34" s="14"/>
      <c r="M34" s="14"/>
    </row>
    <row r="35" spans="1:28" x14ac:dyDescent="0.35">
      <c r="A35" s="50" t="s">
        <v>85</v>
      </c>
      <c r="B35" s="42" t="s">
        <v>123</v>
      </c>
      <c r="C35" s="44">
        <f>+'FID 544-2'!C34</f>
        <v>12000000</v>
      </c>
      <c r="D35" s="44">
        <f>+'FID 544-2'!D34</f>
        <v>213853</v>
      </c>
      <c r="E35" s="44">
        <f>+'FID 544-2'!E34</f>
        <v>11786147</v>
      </c>
      <c r="F35" s="44">
        <f>+'FID 544-2'!F34</f>
        <v>0</v>
      </c>
      <c r="G35" s="47">
        <f>+'FID 544-2'!G34</f>
        <v>2000000</v>
      </c>
      <c r="H35" s="47">
        <f>+'FID 544-2'!H34</f>
        <v>0</v>
      </c>
      <c r="I35" s="47">
        <f>+'FID 544-2'!I34</f>
        <v>2000000</v>
      </c>
      <c r="J35" s="29"/>
      <c r="K35" s="121"/>
      <c r="L35" s="14"/>
      <c r="M35" s="14"/>
    </row>
    <row r="36" spans="1:28" x14ac:dyDescent="0.35">
      <c r="A36" s="50" t="s">
        <v>43</v>
      </c>
      <c r="B36" s="42" t="s">
        <v>78</v>
      </c>
      <c r="C36" s="44">
        <f>+'FID 544-2'!C35</f>
        <v>11752500</v>
      </c>
      <c r="D36" s="44">
        <f>+'FID 544-2'!D35</f>
        <v>4133820</v>
      </c>
      <c r="E36" s="44">
        <f>+'FID 544-2'!E35</f>
        <v>6608848</v>
      </c>
      <c r="F36" s="44">
        <f>+'FID 544-2'!F35</f>
        <v>1009832</v>
      </c>
      <c r="G36" s="47">
        <f>+'FID 544-2'!G35</f>
        <v>2000000</v>
      </c>
      <c r="H36" s="47">
        <f>+'FID 544-2'!H35</f>
        <v>0</v>
      </c>
      <c r="I36" s="47">
        <f>+'FID 544-2'!I35</f>
        <v>3009832</v>
      </c>
      <c r="J36" s="29"/>
      <c r="K36" s="121"/>
      <c r="L36" s="67"/>
      <c r="M36" s="67"/>
      <c r="N36" s="67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35">
      <c r="A37" s="50" t="s">
        <v>40</v>
      </c>
      <c r="B37" s="42" t="s">
        <v>41</v>
      </c>
      <c r="C37" s="44">
        <f>+'FID 544-2'!C36</f>
        <v>9920000</v>
      </c>
      <c r="D37" s="44">
        <f>+'FID 544-2'!D36</f>
        <v>4572902</v>
      </c>
      <c r="E37" s="44">
        <f>+'FID 544-2'!E36</f>
        <v>3584026</v>
      </c>
      <c r="F37" s="44">
        <f>+'FID 544-2'!F36</f>
        <v>1763072</v>
      </c>
      <c r="G37" s="47">
        <f>+'FID 544-2'!G36</f>
        <v>0</v>
      </c>
      <c r="H37" s="47">
        <f>+'FID 544-2'!H36</f>
        <v>-150000</v>
      </c>
      <c r="I37" s="47">
        <f>+'FID 544-2'!I36</f>
        <v>1613072</v>
      </c>
      <c r="J37" s="29"/>
      <c r="K37" s="121"/>
      <c r="L37" s="14"/>
      <c r="M37" s="14"/>
    </row>
    <row r="38" spans="1:28" x14ac:dyDescent="0.35">
      <c r="A38" s="50" t="s">
        <v>179</v>
      </c>
      <c r="B38" s="42" t="s">
        <v>180</v>
      </c>
      <c r="C38" s="44">
        <f>+'FID 544-2'!C37</f>
        <v>4380000</v>
      </c>
      <c r="D38" s="44">
        <f>+'FID 544-2'!D37</f>
        <v>3559196</v>
      </c>
      <c r="E38" s="44">
        <f>+'FID 544-2'!E37</f>
        <v>498887</v>
      </c>
      <c r="F38" s="44">
        <f>+'FID 544-2'!F37</f>
        <v>321917</v>
      </c>
      <c r="G38" s="47">
        <f>+'FID 544-2'!G37</f>
        <v>100000</v>
      </c>
      <c r="H38" s="47">
        <f>+'FID 544-2'!H37</f>
        <v>0</v>
      </c>
      <c r="I38" s="47">
        <f>+'FID 544-2'!I37</f>
        <v>421917</v>
      </c>
      <c r="J38" s="29"/>
      <c r="K38" s="121"/>
      <c r="L38" s="14"/>
      <c r="M38" s="14"/>
    </row>
    <row r="39" spans="1:28" ht="26.25" thickBot="1" x14ac:dyDescent="0.4">
      <c r="A39" s="50" t="s">
        <v>160</v>
      </c>
      <c r="B39" s="42" t="s">
        <v>161</v>
      </c>
      <c r="C39" s="44">
        <f>+'FID 544-2'!C38</f>
        <v>500000</v>
      </c>
      <c r="D39" s="44">
        <f>+'FID 544-2'!D38</f>
        <v>250000</v>
      </c>
      <c r="E39" s="44">
        <f>+'FID 544-2'!E38</f>
        <v>0</v>
      </c>
      <c r="F39" s="44">
        <f>+'FID 544-2'!F38</f>
        <v>250000</v>
      </c>
      <c r="G39" s="47">
        <f>+'FID 544-2'!G38</f>
        <v>0</v>
      </c>
      <c r="H39" s="47">
        <f>+'FID 544-2'!H38</f>
        <v>-250000</v>
      </c>
      <c r="I39" s="47">
        <f>+'FID 544-2'!I38</f>
        <v>0</v>
      </c>
      <c r="J39" s="29"/>
      <c r="K39" s="121"/>
      <c r="L39" s="12"/>
      <c r="M39" s="1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26.25" thickBot="1" x14ac:dyDescent="0.4">
      <c r="A40" s="53" t="s">
        <v>64</v>
      </c>
      <c r="B40" s="54"/>
      <c r="C40" s="55">
        <f>+'FID 544-2'!C39</f>
        <v>38552500</v>
      </c>
      <c r="D40" s="55">
        <f>+'FID 544-2'!D39</f>
        <v>12729771</v>
      </c>
      <c r="E40" s="55">
        <f>+'FID 544-2'!E39</f>
        <v>22477908</v>
      </c>
      <c r="F40" s="55">
        <f>+'FID 544-2'!F39</f>
        <v>3344821</v>
      </c>
      <c r="G40" s="55">
        <f>+'FID 544-2'!G39</f>
        <v>4100000</v>
      </c>
      <c r="H40" s="55">
        <f>+'FID 544-2'!H39</f>
        <v>-400000</v>
      </c>
      <c r="I40" s="56">
        <f>+'FID 544-2'!I39</f>
        <v>7044821</v>
      </c>
      <c r="J40" s="29"/>
      <c r="K40" s="121">
        <f>+G40</f>
        <v>4100000</v>
      </c>
      <c r="L40" s="12"/>
      <c r="M40" s="1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x14ac:dyDescent="0.35">
      <c r="A41" s="34" t="s">
        <v>66</v>
      </c>
      <c r="B41" s="57" t="s">
        <v>67</v>
      </c>
      <c r="C41" s="36"/>
      <c r="D41" s="37"/>
      <c r="E41" s="38"/>
      <c r="F41" s="37"/>
      <c r="G41" s="40"/>
      <c r="H41" s="68"/>
      <c r="I41" s="40"/>
      <c r="J41" s="12"/>
      <c r="K41" s="121"/>
      <c r="L41" s="12"/>
      <c r="M41" s="1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35">
      <c r="A42" s="50" t="s">
        <v>144</v>
      </c>
      <c r="B42" s="42" t="s">
        <v>145</v>
      </c>
      <c r="C42" s="44">
        <f>+'FID 544-2'!C41</f>
        <v>0</v>
      </c>
      <c r="D42" s="44">
        <f>+'FID 544-2'!D41</f>
        <v>0</v>
      </c>
      <c r="E42" s="44">
        <f>+'FID 544-2'!E41</f>
        <v>0</v>
      </c>
      <c r="F42" s="44">
        <f>+'FID 544-2'!F41</f>
        <v>0</v>
      </c>
      <c r="G42" s="47">
        <f>+'FID 544-2'!G41</f>
        <v>120000</v>
      </c>
      <c r="H42" s="47">
        <f>+'FID 544-2'!H41</f>
        <v>0</v>
      </c>
      <c r="I42" s="47">
        <f>+'FID 544-2'!I41</f>
        <v>120000</v>
      </c>
      <c r="J42" s="12"/>
      <c r="K42" s="121"/>
      <c r="L42" s="12"/>
      <c r="M42" s="1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35">
      <c r="A43" s="50" t="s">
        <v>147</v>
      </c>
      <c r="B43" s="42" t="s">
        <v>151</v>
      </c>
      <c r="C43" s="44">
        <f>+'FID 544-2'!C42</f>
        <v>0</v>
      </c>
      <c r="D43" s="44">
        <f>+'FID 544-2'!D42</f>
        <v>0</v>
      </c>
      <c r="E43" s="44">
        <f>+'FID 544-2'!E42</f>
        <v>0</v>
      </c>
      <c r="F43" s="44">
        <f>+'FID 544-2'!F42</f>
        <v>0</v>
      </c>
      <c r="G43" s="47">
        <f>+'FID 544-2'!G42</f>
        <v>1100000</v>
      </c>
      <c r="H43" s="47">
        <f>+'FID 544-2'!H42</f>
        <v>0</v>
      </c>
      <c r="I43" s="47">
        <f>+'FID 544-2'!I42</f>
        <v>1100000</v>
      </c>
      <c r="J43" s="12"/>
      <c r="K43" s="121"/>
      <c r="L43" s="12"/>
      <c r="M43" s="1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26.25" thickBot="1" x14ac:dyDescent="0.4">
      <c r="A44" s="50" t="s">
        <v>150</v>
      </c>
      <c r="B44" s="42" t="s">
        <v>148</v>
      </c>
      <c r="C44" s="44">
        <f>+'FID 544-2'!C43</f>
        <v>0</v>
      </c>
      <c r="D44" s="44">
        <f>+'FID 544-2'!D43</f>
        <v>0</v>
      </c>
      <c r="E44" s="44">
        <f>+'FID 544-2'!E43</f>
        <v>0</v>
      </c>
      <c r="F44" s="44">
        <f>+'FID 544-2'!F43</f>
        <v>0</v>
      </c>
      <c r="G44" s="47">
        <f>+'FID 544-2'!G43</f>
        <v>400000</v>
      </c>
      <c r="H44" s="47">
        <f>+'FID 544-2'!H43</f>
        <v>0</v>
      </c>
      <c r="I44" s="47">
        <f>+'FID 544-2'!I43</f>
        <v>400000</v>
      </c>
      <c r="J44" s="12"/>
      <c r="K44" s="121"/>
      <c r="L44" s="12"/>
      <c r="M44" s="1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26.25" thickBot="1" x14ac:dyDescent="0.4">
      <c r="A45" s="53" t="s">
        <v>64</v>
      </c>
      <c r="B45" s="54"/>
      <c r="C45" s="55">
        <f>+'FID 544-2'!C44</f>
        <v>0</v>
      </c>
      <c r="D45" s="55">
        <f>+'FID 544-2'!D44</f>
        <v>0</v>
      </c>
      <c r="E45" s="55">
        <f>+'FID 544-2'!E44</f>
        <v>0</v>
      </c>
      <c r="F45" s="55">
        <f>+'FID 544-2'!F44</f>
        <v>0</v>
      </c>
      <c r="G45" s="55">
        <f>+'FID 544-2'!G44</f>
        <v>1620000</v>
      </c>
      <c r="H45" s="55">
        <f>+'FID 544-2'!H44</f>
        <v>0</v>
      </c>
      <c r="I45" s="56">
        <f>+'FID 544-2'!I44</f>
        <v>1620000</v>
      </c>
      <c r="J45" s="29"/>
      <c r="K45" s="121">
        <f>+G45</f>
        <v>1620000</v>
      </c>
      <c r="L45" s="12"/>
      <c r="M45" s="1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35">
      <c r="A46" s="34" t="s">
        <v>68</v>
      </c>
      <c r="B46" s="57" t="s">
        <v>69</v>
      </c>
      <c r="C46" s="36"/>
      <c r="D46" s="37"/>
      <c r="E46" s="38"/>
      <c r="F46" s="37"/>
      <c r="G46" s="40"/>
      <c r="H46" s="68"/>
      <c r="I46" s="40"/>
      <c r="J46" s="12"/>
      <c r="K46" s="121"/>
      <c r="L46" s="12"/>
      <c r="M46" s="1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26.25" thickBot="1" x14ac:dyDescent="0.4">
      <c r="A47" s="50" t="s">
        <v>213</v>
      </c>
      <c r="B47" s="42" t="s">
        <v>214</v>
      </c>
      <c r="C47" s="44">
        <f>+'FID 544-2'!C46</f>
        <v>27979000</v>
      </c>
      <c r="D47" s="44">
        <f>+'FID 544-2'!D46</f>
        <v>0</v>
      </c>
      <c r="E47" s="44">
        <f>+'FID 544-2'!E46</f>
        <v>24974428</v>
      </c>
      <c r="F47" s="44">
        <f>+'FID 544-2'!F46</f>
        <v>3004572</v>
      </c>
      <c r="G47" s="47">
        <f>+'FID 544-2'!G46</f>
        <v>0</v>
      </c>
      <c r="H47" s="47">
        <f>+'FID 544-2'!H46</f>
        <v>-3000000</v>
      </c>
      <c r="I47" s="47">
        <f>+'FID 544-2'!I46</f>
        <v>4572</v>
      </c>
      <c r="J47" s="12"/>
      <c r="K47" s="121"/>
      <c r="L47" s="12"/>
      <c r="M47" s="1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26.25" thickBot="1" x14ac:dyDescent="0.4">
      <c r="A48" s="53" t="s">
        <v>64</v>
      </c>
      <c r="B48" s="54"/>
      <c r="C48" s="55">
        <f>+'FID 544-2'!C47</f>
        <v>27979000</v>
      </c>
      <c r="D48" s="55">
        <f>+'FID 544-2'!D47</f>
        <v>0</v>
      </c>
      <c r="E48" s="55">
        <f>+'FID 544-2'!E47</f>
        <v>24974428</v>
      </c>
      <c r="F48" s="55">
        <f>+'FID 544-2'!F47</f>
        <v>3004572</v>
      </c>
      <c r="G48" s="55">
        <f>+'FID 544-2'!G47</f>
        <v>0</v>
      </c>
      <c r="H48" s="55">
        <f>+'FID 544-2'!H47</f>
        <v>-3000000</v>
      </c>
      <c r="I48" s="56">
        <f>+'FID 544-2'!I47</f>
        <v>4572</v>
      </c>
      <c r="J48" s="12"/>
      <c r="K48" s="121">
        <f>+K20+K40+K45</f>
        <v>4707000</v>
      </c>
      <c r="L48" s="12"/>
      <c r="M48" s="1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12" customFormat="1" ht="26.25" thickBot="1" x14ac:dyDescent="0.4">
      <c r="A49" s="53" t="s">
        <v>70</v>
      </c>
      <c r="B49" s="54"/>
      <c r="C49" s="55">
        <f>+C20+C33+C40+C45+C48</f>
        <v>1101106390</v>
      </c>
      <c r="D49" s="55">
        <f t="shared" ref="D49:I49" si="0">+D20+D33+D40+D45+D48</f>
        <v>147330070</v>
      </c>
      <c r="E49" s="55">
        <f t="shared" si="0"/>
        <v>537545364</v>
      </c>
      <c r="F49" s="55">
        <f t="shared" si="0"/>
        <v>416230956</v>
      </c>
      <c r="G49" s="55">
        <f t="shared" si="0"/>
        <v>115728880</v>
      </c>
      <c r="H49" s="55">
        <f t="shared" si="0"/>
        <v>-115728880</v>
      </c>
      <c r="I49" s="56">
        <f t="shared" si="0"/>
        <v>416230956</v>
      </c>
      <c r="K49" s="121"/>
    </row>
    <row r="50" spans="1:28" s="12" customFormat="1" x14ac:dyDescent="0.35">
      <c r="A50" s="58"/>
      <c r="B50" s="59"/>
      <c r="C50" s="59"/>
      <c r="D50" s="59"/>
      <c r="E50" s="59"/>
      <c r="F50" s="59"/>
      <c r="G50" s="59"/>
      <c r="H50" s="59"/>
      <c r="I50" s="59"/>
      <c r="K50" s="121"/>
      <c r="L50" s="14"/>
      <c r="M50" s="14"/>
    </row>
    <row r="51" spans="1:28" s="12" customFormat="1" x14ac:dyDescent="0.35">
      <c r="A51" s="58"/>
      <c r="B51" s="59"/>
      <c r="C51" s="59">
        <f>+C49-'FID 544-2'!C48-'FID 544-16'!C15</f>
        <v>0</v>
      </c>
      <c r="D51" s="59">
        <f>+D49-'FID 544-2'!D48-'FID 544-16'!D15</f>
        <v>0</v>
      </c>
      <c r="E51" s="59">
        <f>+E49-'FID 544-2'!E48-'FID 544-16'!E15</f>
        <v>0</v>
      </c>
      <c r="F51" s="59">
        <f>+F49-'FID 544-2'!F48-'FID 544-16'!F15</f>
        <v>0</v>
      </c>
      <c r="G51" s="59">
        <f>+G49-'FID 544-2'!G48-'FID 544-16'!G15</f>
        <v>0</v>
      </c>
      <c r="H51" s="59">
        <f>+H49-'FID 544-2'!H48-'FID 544-16'!H15</f>
        <v>0</v>
      </c>
      <c r="I51" s="59">
        <f>+I49-'FID 544-2'!I48-'FID 544-16'!I15</f>
        <v>0</v>
      </c>
      <c r="K51" s="121"/>
      <c r="L51" s="14"/>
      <c r="M51" s="14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s="12" customFormat="1" x14ac:dyDescent="0.35">
      <c r="A52" s="58"/>
      <c r="B52" s="59"/>
      <c r="C52" s="59"/>
      <c r="D52" s="59"/>
      <c r="E52" s="59"/>
      <c r="F52" s="59"/>
      <c r="G52" s="59"/>
      <c r="H52" s="59"/>
      <c r="I52" s="59"/>
      <c r="K52" s="121"/>
      <c r="L52" s="14"/>
      <c r="M52" s="14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s="12" customFormat="1" ht="26.25" thickBot="1" x14ac:dyDescent="0.4">
      <c r="A53" s="58" t="s">
        <v>71</v>
      </c>
      <c r="B53" s="60"/>
      <c r="C53" s="61"/>
      <c r="D53" s="62"/>
      <c r="E53" s="62"/>
      <c r="F53" s="62"/>
      <c r="G53" s="59"/>
      <c r="H53" s="59"/>
      <c r="I53" s="62"/>
      <c r="K53" s="121"/>
      <c r="L53" s="14"/>
      <c r="M53" s="14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s="12" customFormat="1" x14ac:dyDescent="0.35">
      <c r="A54" s="63"/>
      <c r="B54" s="63" t="s">
        <v>72</v>
      </c>
      <c r="C54" s="62"/>
      <c r="D54" s="62"/>
      <c r="E54" s="62"/>
      <c r="F54" s="62"/>
      <c r="G54" s="62"/>
      <c r="H54" s="62"/>
      <c r="K54" s="121"/>
      <c r="L54" s="14"/>
      <c r="M54" s="1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s="12" customFormat="1" x14ac:dyDescent="0.35">
      <c r="A55" s="63"/>
      <c r="B55" s="63"/>
      <c r="C55" s="62"/>
      <c r="D55" s="62"/>
      <c r="E55" s="62"/>
      <c r="F55" s="62"/>
      <c r="G55" s="62"/>
      <c r="H55" s="62"/>
      <c r="K55" s="121"/>
      <c r="L55" s="14"/>
      <c r="M55" s="14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s="12" customFormat="1" ht="26.25" thickBot="1" x14ac:dyDescent="0.4">
      <c r="A56" s="58" t="s">
        <v>80</v>
      </c>
      <c r="B56" s="60"/>
      <c r="C56" s="61"/>
      <c r="D56" s="62"/>
      <c r="E56" s="62"/>
      <c r="F56" s="62"/>
      <c r="G56" s="62"/>
      <c r="H56" s="62"/>
      <c r="K56" s="121"/>
      <c r="L56" s="14"/>
      <c r="M56" s="14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s="12" customFormat="1" x14ac:dyDescent="0.35">
      <c r="A57" s="63"/>
      <c r="B57" s="63" t="s">
        <v>73</v>
      </c>
      <c r="C57" s="62"/>
      <c r="D57" s="62"/>
      <c r="E57" s="62"/>
      <c r="F57" s="62"/>
      <c r="G57" s="62"/>
      <c r="H57" s="62"/>
      <c r="K57" s="121"/>
      <c r="L57" s="14"/>
      <c r="M57" s="14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s="12" customFormat="1" x14ac:dyDescent="0.35">
      <c r="A58" s="63"/>
      <c r="B58" s="63"/>
      <c r="C58" s="62"/>
      <c r="D58" s="62"/>
      <c r="E58" s="62"/>
      <c r="F58" s="62"/>
      <c r="G58" s="62"/>
      <c r="H58" s="62"/>
      <c r="K58" s="121"/>
      <c r="L58" s="14"/>
      <c r="M58" s="14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s="12" customFormat="1" ht="26.25" thickBot="1" x14ac:dyDescent="0.4">
      <c r="A59" s="58" t="s">
        <v>74</v>
      </c>
      <c r="B59" s="60"/>
      <c r="C59" s="61"/>
      <c r="D59" s="62"/>
      <c r="E59" s="62"/>
      <c r="F59" s="62"/>
      <c r="G59" s="62"/>
      <c r="H59" s="62"/>
      <c r="K59" s="121"/>
      <c r="L59" s="14"/>
      <c r="M59" s="14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s="12" customFormat="1" x14ac:dyDescent="0.35">
      <c r="A60" s="63"/>
      <c r="B60" s="63" t="s">
        <v>75</v>
      </c>
      <c r="C60" s="62"/>
      <c r="D60" s="62"/>
      <c r="E60" s="62"/>
      <c r="F60" s="62"/>
      <c r="G60" s="62"/>
      <c r="H60" s="62"/>
      <c r="K60" s="121"/>
      <c r="L60" s="14"/>
      <c r="M60" s="14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s="12" customFormat="1" x14ac:dyDescent="0.35">
      <c r="A61" s="62"/>
      <c r="B61" s="62"/>
      <c r="C61" s="62"/>
      <c r="D61" s="62"/>
      <c r="E61" s="62"/>
      <c r="K61" s="121"/>
      <c r="L61" s="14"/>
      <c r="M61" s="14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s="12" customFormat="1" ht="26.25" x14ac:dyDescent="0.4">
      <c r="A62" s="29"/>
      <c r="B62" s="29"/>
      <c r="C62" s="64"/>
      <c r="D62" s="64"/>
      <c r="K62" s="121"/>
      <c r="L62" s="14"/>
      <c r="M62" s="14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s="12" customFormat="1" ht="26.25" x14ac:dyDescent="0.4">
      <c r="C63" s="64"/>
      <c r="D63" s="64"/>
      <c r="K63" s="121"/>
      <c r="L63" s="14"/>
      <c r="M63" s="14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s="12" customFormat="1" ht="26.25" x14ac:dyDescent="0.4">
      <c r="C64" s="64"/>
      <c r="D64" s="64"/>
      <c r="K64" s="121"/>
      <c r="L64" s="14"/>
      <c r="M64" s="14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1:28" s="12" customFormat="1" x14ac:dyDescent="0.35">
      <c r="K65" s="121"/>
      <c r="L65" s="14"/>
      <c r="M65" s="14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1:28" s="12" customFormat="1" x14ac:dyDescent="0.35">
      <c r="K66" s="121"/>
      <c r="L66" s="14"/>
      <c r="M66" s="14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1:28" s="12" customFormat="1" x14ac:dyDescent="0.35">
      <c r="K67" s="121"/>
      <c r="L67" s="14"/>
      <c r="M67" s="14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1:28" s="12" customFormat="1" x14ac:dyDescent="0.35">
      <c r="K68" s="121"/>
      <c r="L68" s="14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1:28" s="12" customFormat="1" x14ac:dyDescent="0.35">
      <c r="K69" s="121"/>
      <c r="L69" s="14"/>
      <c r="M69" s="1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1:28" s="12" customFormat="1" x14ac:dyDescent="0.35">
      <c r="K70" s="121"/>
      <c r="L70" s="14"/>
      <c r="M70" s="14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1:28" s="12" customFormat="1" x14ac:dyDescent="0.35">
      <c r="K71" s="121"/>
      <c r="L71" s="14"/>
      <c r="M71" s="14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1:28" s="12" customFormat="1" x14ac:dyDescent="0.35">
      <c r="K72" s="121"/>
      <c r="L72" s="14"/>
      <c r="M72" s="14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1:28" s="12" customFormat="1" x14ac:dyDescent="0.35">
      <c r="K73" s="121"/>
      <c r="L73" s="14"/>
      <c r="M73" s="14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1:28" s="12" customFormat="1" x14ac:dyDescent="0.35">
      <c r="K74" s="121"/>
      <c r="L74" s="14"/>
      <c r="M74" s="14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1:28" s="12" customFormat="1" x14ac:dyDescent="0.35">
      <c r="K75" s="121"/>
      <c r="L75" s="14"/>
      <c r="M75" s="14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1:28" s="12" customFormat="1" x14ac:dyDescent="0.35">
      <c r="K76" s="121"/>
      <c r="L76" s="14"/>
      <c r="M76" s="14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1:28" s="12" customFormat="1" x14ac:dyDescent="0.35">
      <c r="K77" s="121"/>
      <c r="L77" s="14"/>
      <c r="M77" s="14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1:28" s="12" customFormat="1" x14ac:dyDescent="0.35">
      <c r="K78" s="121"/>
      <c r="L78" s="14"/>
      <c r="M78" s="14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1:28" s="12" customFormat="1" x14ac:dyDescent="0.35">
      <c r="K79" s="121"/>
      <c r="L79" s="14"/>
      <c r="M79" s="14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1:28" s="12" customFormat="1" x14ac:dyDescent="0.35">
      <c r="K80" s="121"/>
      <c r="L80" s="14"/>
      <c r="M80" s="14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1:28" s="12" customFormat="1" x14ac:dyDescent="0.35">
      <c r="K81" s="121"/>
      <c r="L81" s="14"/>
      <c r="M81" s="14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1:28" s="12" customFormat="1" x14ac:dyDescent="0.35">
      <c r="K82" s="121"/>
      <c r="L82" s="14"/>
      <c r="M82" s="14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1:28" s="12" customFormat="1" x14ac:dyDescent="0.35">
      <c r="K83" s="121"/>
      <c r="L83" s="14"/>
      <c r="M83" s="14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1:28" s="12" customFormat="1" x14ac:dyDescent="0.35">
      <c r="K84" s="121"/>
      <c r="L84" s="14"/>
      <c r="M84" s="14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1:28" s="12" customFormat="1" x14ac:dyDescent="0.35">
      <c r="K85" s="121"/>
      <c r="L85" s="14"/>
      <c r="M85" s="14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1:28" s="12" customFormat="1" x14ac:dyDescent="0.35">
      <c r="K86" s="121"/>
      <c r="L86" s="14"/>
      <c r="M86" s="14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1:28" s="12" customFormat="1" x14ac:dyDescent="0.35">
      <c r="K87" s="121"/>
      <c r="L87" s="14"/>
      <c r="M87" s="14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1:28" s="12" customFormat="1" x14ac:dyDescent="0.35">
      <c r="K88" s="121"/>
      <c r="L88" s="14"/>
      <c r="M88" s="14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1:28" s="12" customFormat="1" x14ac:dyDescent="0.35">
      <c r="K89" s="121"/>
      <c r="L89" s="14"/>
      <c r="M89" s="14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1:28" s="12" customFormat="1" x14ac:dyDescent="0.35">
      <c r="K90" s="121"/>
      <c r="L90" s="14"/>
      <c r="M90" s="14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1:28" s="12" customFormat="1" x14ac:dyDescent="0.35">
      <c r="K91" s="121"/>
      <c r="L91" s="14"/>
      <c r="M91" s="14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1:28" s="12" customFormat="1" x14ac:dyDescent="0.35">
      <c r="K92" s="121"/>
      <c r="L92" s="14"/>
      <c r="M92" s="14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1:28" s="12" customFormat="1" x14ac:dyDescent="0.35">
      <c r="K93" s="121"/>
      <c r="L93" s="14"/>
      <c r="M93" s="14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1:28" s="12" customFormat="1" x14ac:dyDescent="0.35">
      <c r="K94" s="121"/>
      <c r="L94" s="14"/>
      <c r="M94" s="14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1:28" s="12" customFormat="1" x14ac:dyDescent="0.35">
      <c r="K95" s="121"/>
      <c r="L95" s="14"/>
      <c r="M95" s="14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1:28" s="12" customFormat="1" x14ac:dyDescent="0.35">
      <c r="K96" s="121"/>
      <c r="L96" s="14"/>
      <c r="M96" s="14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1:28" s="12" customFormat="1" x14ac:dyDescent="0.35">
      <c r="K97" s="121"/>
      <c r="L97" s="14"/>
      <c r="M97" s="14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1:28" s="12" customFormat="1" x14ac:dyDescent="0.35">
      <c r="K98" s="121"/>
      <c r="L98" s="14"/>
      <c r="M98" s="14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1:28" s="12" customFormat="1" x14ac:dyDescent="0.35">
      <c r="K99" s="121"/>
      <c r="L99" s="14"/>
      <c r="M99" s="14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1:28" s="12" customFormat="1" x14ac:dyDescent="0.35">
      <c r="K100" s="121"/>
      <c r="L100" s="14"/>
      <c r="M100" s="14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1:28" s="12" customFormat="1" x14ac:dyDescent="0.35">
      <c r="K101" s="121"/>
      <c r="L101" s="14"/>
      <c r="M101" s="14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1:28" s="12" customFormat="1" x14ac:dyDescent="0.35">
      <c r="K102" s="121"/>
      <c r="L102" s="14"/>
      <c r="M102" s="14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1:28" s="12" customFormat="1" x14ac:dyDescent="0.35">
      <c r="K103" s="121"/>
      <c r="L103" s="14"/>
      <c r="M103" s="14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1:28" s="12" customFormat="1" x14ac:dyDescent="0.35">
      <c r="K104" s="121"/>
      <c r="L104" s="14"/>
      <c r="M104" s="14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1:28" s="12" customFormat="1" x14ac:dyDescent="0.35">
      <c r="K105" s="121"/>
      <c r="L105" s="14"/>
      <c r="M105" s="14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1:28" s="12" customFormat="1" x14ac:dyDescent="0.35">
      <c r="K106" s="121"/>
      <c r="L106" s="14"/>
      <c r="M106" s="14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1:28" s="12" customFormat="1" x14ac:dyDescent="0.35">
      <c r="K107" s="121"/>
      <c r="L107" s="14"/>
      <c r="M107" s="14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1:28" s="12" customFormat="1" x14ac:dyDescent="0.35">
      <c r="K108" s="121"/>
      <c r="L108" s="14"/>
      <c r="M108" s="14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1:28" s="12" customFormat="1" x14ac:dyDescent="0.35">
      <c r="K109" s="121"/>
      <c r="L109" s="14"/>
      <c r="M109" s="14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1:28" s="12" customFormat="1" x14ac:dyDescent="0.35">
      <c r="K110" s="121"/>
      <c r="L110" s="14"/>
      <c r="M110" s="14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1:28" s="12" customFormat="1" x14ac:dyDescent="0.35">
      <c r="K111" s="121"/>
      <c r="L111" s="14"/>
      <c r="M111" s="14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1:28" s="12" customFormat="1" x14ac:dyDescent="0.35">
      <c r="K112" s="121"/>
      <c r="L112" s="14"/>
      <c r="M112" s="14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1:28" s="12" customFormat="1" x14ac:dyDescent="0.35">
      <c r="K113" s="121"/>
      <c r="L113" s="14"/>
      <c r="M113" s="14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1:28" s="12" customFormat="1" x14ac:dyDescent="0.35">
      <c r="K114" s="121"/>
      <c r="L114" s="14"/>
      <c r="M114" s="14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1:28" s="12" customFormat="1" x14ac:dyDescent="0.35">
      <c r="K115" s="121"/>
      <c r="L115" s="14"/>
      <c r="M115" s="14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1:28" s="12" customFormat="1" x14ac:dyDescent="0.35">
      <c r="K116" s="121"/>
      <c r="L116" s="14"/>
      <c r="M116" s="14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1:28" s="12" customFormat="1" x14ac:dyDescent="0.35">
      <c r="K117" s="121"/>
      <c r="L117" s="14"/>
      <c r="M117" s="14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1:28" s="12" customFormat="1" x14ac:dyDescent="0.35">
      <c r="K118" s="121"/>
      <c r="L118" s="14"/>
      <c r="M118" s="14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1:28" s="12" customFormat="1" x14ac:dyDescent="0.35">
      <c r="K119" s="121"/>
      <c r="L119" s="14"/>
      <c r="M119" s="14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1:28" s="12" customFormat="1" x14ac:dyDescent="0.35">
      <c r="K120" s="121"/>
      <c r="L120" s="14"/>
      <c r="M120" s="14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1:28" s="12" customFormat="1" x14ac:dyDescent="0.35">
      <c r="K121" s="121"/>
      <c r="L121" s="14"/>
      <c r="M121" s="14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1:28" s="12" customFormat="1" x14ac:dyDescent="0.35">
      <c r="K122" s="121"/>
      <c r="L122" s="14"/>
      <c r="M122" s="14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1:28" s="12" customFormat="1" x14ac:dyDescent="0.35">
      <c r="K123" s="121"/>
      <c r="L123" s="14"/>
      <c r="M123" s="14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1:28" s="12" customFormat="1" x14ac:dyDescent="0.35">
      <c r="K124" s="121"/>
      <c r="L124" s="14"/>
      <c r="M124" s="14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1:28" s="12" customFormat="1" x14ac:dyDescent="0.35">
      <c r="K125" s="121"/>
      <c r="L125" s="14"/>
      <c r="M125" s="14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1:28" s="12" customFormat="1" x14ac:dyDescent="0.35">
      <c r="K126" s="121"/>
      <c r="L126" s="14"/>
      <c r="M126" s="14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1:28" s="12" customFormat="1" x14ac:dyDescent="0.35">
      <c r="K127" s="121"/>
      <c r="L127" s="14"/>
      <c r="M127" s="14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1:28" s="12" customFormat="1" x14ac:dyDescent="0.35">
      <c r="K128" s="121"/>
      <c r="L128" s="14"/>
      <c r="M128" s="14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1:28" s="12" customFormat="1" x14ac:dyDescent="0.35">
      <c r="K129" s="121"/>
      <c r="L129" s="14"/>
      <c r="M129" s="14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1:28" s="12" customFormat="1" x14ac:dyDescent="0.35">
      <c r="K130" s="121"/>
      <c r="L130" s="14"/>
      <c r="M130" s="14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1:28" s="12" customFormat="1" x14ac:dyDescent="0.35">
      <c r="K131" s="121"/>
      <c r="L131" s="14"/>
      <c r="M131" s="14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1:28" s="12" customFormat="1" x14ac:dyDescent="0.35">
      <c r="K132" s="121"/>
      <c r="L132" s="14"/>
      <c r="M132" s="14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1:28" s="12" customFormat="1" x14ac:dyDescent="0.35">
      <c r="K133" s="121"/>
      <c r="L133" s="14"/>
      <c r="M133" s="14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1:28" s="12" customFormat="1" x14ac:dyDescent="0.35">
      <c r="K134" s="121"/>
      <c r="L134" s="14"/>
      <c r="M134" s="14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1:28" s="12" customFormat="1" x14ac:dyDescent="0.35">
      <c r="K135" s="121"/>
      <c r="L135" s="14"/>
      <c r="M135" s="14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1:28" s="12" customFormat="1" x14ac:dyDescent="0.35">
      <c r="K136" s="121"/>
      <c r="L136" s="14"/>
      <c r="M136" s="14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1:28" s="12" customFormat="1" x14ac:dyDescent="0.35">
      <c r="K137" s="121"/>
      <c r="L137" s="14"/>
      <c r="M137" s="14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1:28" s="12" customFormat="1" x14ac:dyDescent="0.35">
      <c r="K138" s="121"/>
      <c r="L138" s="14"/>
      <c r="M138" s="14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1:28" s="12" customFormat="1" x14ac:dyDescent="0.35">
      <c r="K139" s="121"/>
      <c r="L139" s="14"/>
      <c r="M139" s="14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1:28" s="12" customFormat="1" x14ac:dyDescent="0.35">
      <c r="K140" s="121"/>
      <c r="L140" s="14"/>
      <c r="M140" s="14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1:28" s="12" customFormat="1" x14ac:dyDescent="0.35">
      <c r="K141" s="121"/>
      <c r="L141" s="14"/>
      <c r="M141" s="14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1:28" s="12" customFormat="1" x14ac:dyDescent="0.35">
      <c r="K142" s="121"/>
      <c r="L142" s="14"/>
      <c r="M142" s="14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1:28" s="12" customFormat="1" x14ac:dyDescent="0.35">
      <c r="K143" s="121"/>
      <c r="L143" s="14"/>
      <c r="M143" s="14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1:28" s="12" customFormat="1" x14ac:dyDescent="0.35">
      <c r="K144" s="121"/>
      <c r="L144" s="14"/>
      <c r="M144" s="14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1:28" s="12" customFormat="1" x14ac:dyDescent="0.35">
      <c r="K145" s="121"/>
      <c r="L145" s="14"/>
      <c r="M145" s="14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1:28" s="12" customFormat="1" x14ac:dyDescent="0.35">
      <c r="K146" s="121"/>
      <c r="L146" s="14"/>
      <c r="M146" s="14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1:28" s="12" customFormat="1" x14ac:dyDescent="0.35">
      <c r="K147" s="121"/>
      <c r="L147" s="14"/>
      <c r="M147" s="14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1:28" s="12" customFormat="1" x14ac:dyDescent="0.35">
      <c r="K148" s="121"/>
      <c r="L148" s="14"/>
      <c r="M148" s="14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1:28" s="12" customFormat="1" x14ac:dyDescent="0.35">
      <c r="K149" s="121"/>
      <c r="L149" s="14"/>
      <c r="M149" s="14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1:28" s="12" customFormat="1" x14ac:dyDescent="0.35">
      <c r="K150" s="121"/>
      <c r="L150" s="14"/>
      <c r="M150" s="14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1:28" s="12" customFormat="1" x14ac:dyDescent="0.35">
      <c r="K151" s="121"/>
      <c r="L151" s="14"/>
      <c r="M151" s="14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1:28" s="12" customFormat="1" x14ac:dyDescent="0.35">
      <c r="K152" s="121"/>
      <c r="L152" s="14"/>
      <c r="M152" s="14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1:28" s="12" customFormat="1" x14ac:dyDescent="0.35">
      <c r="K153" s="121"/>
      <c r="L153" s="14"/>
      <c r="M153" s="14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1:28" s="12" customFormat="1" x14ac:dyDescent="0.35">
      <c r="K154" s="121"/>
      <c r="L154" s="14"/>
      <c r="M154" s="14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1:28" s="12" customFormat="1" x14ac:dyDescent="0.35">
      <c r="K155" s="121"/>
      <c r="L155" s="14"/>
      <c r="M155" s="14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1:28" s="12" customFormat="1" x14ac:dyDescent="0.35">
      <c r="K156" s="121"/>
      <c r="L156" s="14"/>
      <c r="M156" s="14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1:28" s="12" customFormat="1" x14ac:dyDescent="0.35">
      <c r="K157" s="121"/>
      <c r="L157" s="14"/>
      <c r="M157" s="14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1:28" s="12" customFormat="1" x14ac:dyDescent="0.35">
      <c r="K158" s="121"/>
      <c r="L158" s="14"/>
      <c r="M158" s="14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1:28" s="12" customFormat="1" x14ac:dyDescent="0.35">
      <c r="K159" s="121"/>
      <c r="L159" s="14"/>
      <c r="M159" s="14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1:28" s="12" customFormat="1" x14ac:dyDescent="0.35">
      <c r="K160" s="121"/>
      <c r="L160" s="14"/>
      <c r="M160" s="14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1:28" s="12" customFormat="1" x14ac:dyDescent="0.35">
      <c r="K161" s="121"/>
      <c r="L161" s="14"/>
      <c r="M161" s="14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1:28" s="12" customFormat="1" x14ac:dyDescent="0.35">
      <c r="K162" s="121"/>
      <c r="L162" s="14"/>
      <c r="M162" s="14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1:28" s="12" customFormat="1" x14ac:dyDescent="0.35">
      <c r="K163" s="121"/>
      <c r="L163" s="14"/>
      <c r="M163" s="14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1:28" s="12" customFormat="1" x14ac:dyDescent="0.35">
      <c r="K164" s="121"/>
      <c r="L164" s="14"/>
      <c r="M164" s="14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1:28" s="12" customFormat="1" x14ac:dyDescent="0.35">
      <c r="K165" s="121"/>
      <c r="L165" s="14"/>
      <c r="M165" s="14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1:28" s="12" customFormat="1" x14ac:dyDescent="0.35">
      <c r="K166" s="121"/>
      <c r="L166" s="14"/>
      <c r="M166" s="14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1:28" s="12" customFormat="1" x14ac:dyDescent="0.35">
      <c r="K167" s="121"/>
      <c r="L167" s="14"/>
      <c r="M167" s="14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1:28" s="12" customFormat="1" x14ac:dyDescent="0.35">
      <c r="K168" s="121"/>
      <c r="L168" s="14"/>
      <c r="M168" s="14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1:28" s="12" customFormat="1" x14ac:dyDescent="0.35">
      <c r="K169" s="121"/>
      <c r="L169" s="14"/>
      <c r="M169" s="14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1:28" s="12" customFormat="1" x14ac:dyDescent="0.35">
      <c r="K170" s="121"/>
      <c r="L170" s="14"/>
      <c r="M170" s="14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1:28" s="12" customFormat="1" x14ac:dyDescent="0.35">
      <c r="K171" s="121"/>
      <c r="L171" s="14"/>
      <c r="M171" s="14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1:28" s="12" customFormat="1" x14ac:dyDescent="0.35">
      <c r="K172" s="121"/>
      <c r="L172" s="14"/>
      <c r="M172" s="14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1:28" s="12" customFormat="1" x14ac:dyDescent="0.35">
      <c r="K173" s="121"/>
      <c r="L173" s="14"/>
      <c r="M173" s="14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1:28" s="12" customFormat="1" x14ac:dyDescent="0.35">
      <c r="K174" s="121"/>
      <c r="L174" s="14"/>
      <c r="M174" s="14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1:28" s="12" customFormat="1" x14ac:dyDescent="0.35">
      <c r="K175" s="121"/>
      <c r="L175" s="14"/>
      <c r="M175" s="14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1:28" s="12" customFormat="1" x14ac:dyDescent="0.35">
      <c r="K176" s="121"/>
      <c r="L176" s="14"/>
      <c r="M176" s="14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1:28" s="12" customFormat="1" x14ac:dyDescent="0.35">
      <c r="K177" s="121"/>
      <c r="L177" s="14"/>
      <c r="M177" s="14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1:28" s="12" customFormat="1" x14ac:dyDescent="0.35">
      <c r="K178" s="121"/>
      <c r="L178" s="14"/>
      <c r="M178" s="14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1:28" s="12" customFormat="1" x14ac:dyDescent="0.35">
      <c r="K179" s="121"/>
      <c r="L179" s="14"/>
      <c r="M179" s="14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1:28" s="12" customFormat="1" x14ac:dyDescent="0.35">
      <c r="K180" s="121"/>
      <c r="L180" s="14"/>
      <c r="M180" s="14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1:28" s="12" customFormat="1" x14ac:dyDescent="0.35">
      <c r="K181" s="121"/>
      <c r="L181" s="14"/>
      <c r="M181" s="14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1:28" s="12" customFormat="1" x14ac:dyDescent="0.35">
      <c r="K182" s="121"/>
      <c r="L182" s="14"/>
      <c r="M182" s="14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1:28" s="12" customFormat="1" x14ac:dyDescent="0.35">
      <c r="K183" s="121"/>
      <c r="L183" s="14"/>
      <c r="M183" s="14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1:28" s="12" customFormat="1" x14ac:dyDescent="0.35">
      <c r="K184" s="121"/>
      <c r="L184" s="14"/>
      <c r="M184" s="14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1:28" s="12" customFormat="1" x14ac:dyDescent="0.35">
      <c r="K185" s="121"/>
      <c r="L185" s="14"/>
      <c r="M185" s="14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1:28" s="12" customFormat="1" x14ac:dyDescent="0.35">
      <c r="K186" s="121"/>
      <c r="L186" s="14"/>
      <c r="M186" s="14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1:28" s="12" customFormat="1" x14ac:dyDescent="0.35">
      <c r="K187" s="121"/>
      <c r="L187" s="14"/>
      <c r="M187" s="14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1:28" s="12" customFormat="1" x14ac:dyDescent="0.35">
      <c r="K188" s="121"/>
      <c r="L188" s="14"/>
      <c r="M188" s="14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1:28" s="12" customFormat="1" x14ac:dyDescent="0.35">
      <c r="K189" s="121"/>
      <c r="L189" s="14"/>
      <c r="M189" s="14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1:28" s="12" customFormat="1" x14ac:dyDescent="0.35">
      <c r="K190" s="121"/>
      <c r="L190" s="14"/>
      <c r="M190" s="14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1:28" s="12" customFormat="1" x14ac:dyDescent="0.35">
      <c r="K191" s="121"/>
      <c r="L191" s="14"/>
      <c r="M191" s="14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1:28" s="12" customFormat="1" x14ac:dyDescent="0.35">
      <c r="K192" s="121"/>
      <c r="L192" s="14"/>
      <c r="M192" s="14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1:28" s="12" customFormat="1" x14ac:dyDescent="0.35">
      <c r="K193" s="121"/>
      <c r="L193" s="14"/>
      <c r="M193" s="14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1:28" s="12" customFormat="1" x14ac:dyDescent="0.35">
      <c r="K194" s="121"/>
      <c r="L194" s="14"/>
      <c r="M194" s="14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1:28" s="12" customFormat="1" x14ac:dyDescent="0.35">
      <c r="K195" s="121"/>
      <c r="L195" s="14"/>
      <c r="M195" s="14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1:28" s="12" customFormat="1" x14ac:dyDescent="0.35">
      <c r="K196" s="121"/>
      <c r="L196" s="14"/>
      <c r="M196" s="14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1:28" s="12" customFormat="1" x14ac:dyDescent="0.35">
      <c r="K197" s="121"/>
      <c r="L197" s="14"/>
      <c r="M197" s="14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1:28" s="12" customFormat="1" x14ac:dyDescent="0.35">
      <c r="K198" s="121"/>
      <c r="L198" s="14"/>
      <c r="M198" s="14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1:28" s="12" customFormat="1" x14ac:dyDescent="0.35">
      <c r="K199" s="121"/>
      <c r="L199" s="14"/>
      <c r="M199" s="14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1:28" s="12" customFormat="1" x14ac:dyDescent="0.35">
      <c r="K200" s="121"/>
      <c r="L200" s="14"/>
      <c r="M200" s="14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1:28" s="12" customFormat="1" x14ac:dyDescent="0.35">
      <c r="K201" s="121"/>
      <c r="L201" s="14"/>
      <c r="M201" s="14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1:28" s="12" customFormat="1" x14ac:dyDescent="0.35">
      <c r="K202" s="121"/>
      <c r="L202" s="14"/>
      <c r="M202" s="14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1:28" s="12" customFormat="1" x14ac:dyDescent="0.35">
      <c r="K203" s="121"/>
      <c r="L203" s="14"/>
      <c r="M203" s="14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1:28" s="12" customFormat="1" x14ac:dyDescent="0.35">
      <c r="K204" s="121"/>
      <c r="L204" s="14"/>
      <c r="M204" s="14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1:28" s="12" customFormat="1" x14ac:dyDescent="0.35">
      <c r="K205" s="121"/>
      <c r="L205" s="14"/>
      <c r="M205" s="14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1:28" s="12" customFormat="1" x14ac:dyDescent="0.35">
      <c r="K206" s="121"/>
      <c r="L206" s="14"/>
      <c r="M206" s="14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1:28" s="12" customFormat="1" x14ac:dyDescent="0.35">
      <c r="K207" s="121"/>
      <c r="L207" s="14"/>
      <c r="M207" s="14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1:28" s="12" customFormat="1" x14ac:dyDescent="0.35">
      <c r="K208" s="121"/>
      <c r="L208" s="14"/>
      <c r="M208" s="14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1:28" s="12" customFormat="1" x14ac:dyDescent="0.35">
      <c r="K209" s="121"/>
      <c r="L209" s="14"/>
      <c r="M209" s="14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1:28" s="12" customFormat="1" x14ac:dyDescent="0.35">
      <c r="K210" s="121"/>
      <c r="L210" s="14"/>
      <c r="M210" s="14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1:28" s="12" customFormat="1" x14ac:dyDescent="0.35">
      <c r="K211" s="121"/>
      <c r="L211" s="14"/>
      <c r="M211" s="14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1:28" s="12" customFormat="1" x14ac:dyDescent="0.35">
      <c r="K212" s="121"/>
      <c r="L212" s="14"/>
      <c r="M212" s="14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1:28" s="12" customFormat="1" x14ac:dyDescent="0.35">
      <c r="K213" s="121"/>
      <c r="L213" s="14"/>
      <c r="M213" s="14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1:28" s="12" customFormat="1" x14ac:dyDescent="0.35">
      <c r="K214" s="121"/>
      <c r="L214" s="14"/>
      <c r="M214" s="14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1:28" s="12" customFormat="1" x14ac:dyDescent="0.35">
      <c r="K215" s="121"/>
      <c r="L215" s="14"/>
      <c r="M215" s="14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1:28" s="12" customFormat="1" x14ac:dyDescent="0.35">
      <c r="K216" s="121"/>
      <c r="L216" s="14"/>
      <c r="M216" s="14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1:28" s="12" customFormat="1" x14ac:dyDescent="0.35">
      <c r="K217" s="121"/>
      <c r="L217" s="14"/>
      <c r="M217" s="14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1:28" s="12" customFormat="1" x14ac:dyDescent="0.35">
      <c r="K218" s="121"/>
      <c r="L218" s="14"/>
      <c r="M218" s="14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1:28" s="12" customFormat="1" x14ac:dyDescent="0.35">
      <c r="K219" s="121"/>
      <c r="L219" s="14"/>
      <c r="M219" s="14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1:28" s="12" customFormat="1" x14ac:dyDescent="0.35">
      <c r="K220" s="121"/>
      <c r="L220" s="14"/>
      <c r="M220" s="14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1:28" s="12" customFormat="1" x14ac:dyDescent="0.35">
      <c r="K221" s="121"/>
      <c r="L221" s="14"/>
      <c r="M221" s="14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1:28" s="12" customFormat="1" x14ac:dyDescent="0.35">
      <c r="K222" s="121"/>
      <c r="L222" s="14"/>
      <c r="M222" s="14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1:28" s="12" customFormat="1" x14ac:dyDescent="0.35">
      <c r="K223" s="121"/>
      <c r="L223" s="14"/>
      <c r="M223" s="14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1:28" s="12" customFormat="1" x14ac:dyDescent="0.35">
      <c r="K224" s="121"/>
      <c r="L224" s="14"/>
      <c r="M224" s="14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11:28" s="12" customFormat="1" x14ac:dyDescent="0.35">
      <c r="K225" s="121"/>
      <c r="L225" s="14"/>
      <c r="M225" s="14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11:28" s="12" customFormat="1" x14ac:dyDescent="0.35">
      <c r="K226" s="121"/>
      <c r="L226" s="14"/>
      <c r="M226" s="14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1:28" s="12" customFormat="1" x14ac:dyDescent="0.35">
      <c r="K227" s="121"/>
      <c r="L227" s="14"/>
      <c r="M227" s="14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1:28" s="12" customFormat="1" x14ac:dyDescent="0.35">
      <c r="K228" s="121"/>
      <c r="L228" s="14"/>
      <c r="M228" s="14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1:28" s="12" customFormat="1" x14ac:dyDescent="0.35">
      <c r="K229" s="121"/>
      <c r="L229" s="14"/>
      <c r="M229" s="14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1:28" s="12" customFormat="1" x14ac:dyDescent="0.35">
      <c r="K230" s="121"/>
      <c r="L230" s="14"/>
      <c r="M230" s="14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1:28" s="12" customFormat="1" x14ac:dyDescent="0.35">
      <c r="K231" s="121"/>
      <c r="L231" s="14"/>
      <c r="M231" s="14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1:28" s="12" customFormat="1" x14ac:dyDescent="0.35">
      <c r="K232" s="121"/>
      <c r="L232" s="14"/>
      <c r="M232" s="14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1:28" s="12" customFormat="1" x14ac:dyDescent="0.35">
      <c r="K233" s="121"/>
      <c r="L233" s="14"/>
      <c r="M233" s="14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1:28" s="12" customFormat="1" x14ac:dyDescent="0.35">
      <c r="K234" s="121"/>
      <c r="L234" s="14"/>
      <c r="M234" s="14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1:28" s="12" customFormat="1" x14ac:dyDescent="0.35">
      <c r="K235" s="121"/>
      <c r="L235" s="14"/>
      <c r="M235" s="14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1:28" s="12" customFormat="1" x14ac:dyDescent="0.35">
      <c r="K236" s="121"/>
      <c r="L236" s="14"/>
      <c r="M236" s="14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1:28" s="12" customFormat="1" x14ac:dyDescent="0.35">
      <c r="K237" s="121"/>
      <c r="L237" s="14"/>
      <c r="M237" s="14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1:28" s="12" customFormat="1" x14ac:dyDescent="0.35">
      <c r="K238" s="121"/>
      <c r="L238" s="14"/>
      <c r="M238" s="14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1:28" s="12" customFormat="1" x14ac:dyDescent="0.35">
      <c r="K239" s="121"/>
      <c r="L239" s="14"/>
      <c r="M239" s="14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1:28" s="12" customFormat="1" x14ac:dyDescent="0.35">
      <c r="K240" s="121"/>
      <c r="L240" s="14"/>
      <c r="M240" s="14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1:28" s="12" customFormat="1" x14ac:dyDescent="0.35">
      <c r="K241" s="121"/>
      <c r="L241" s="14"/>
      <c r="M241" s="14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1:28" s="12" customFormat="1" x14ac:dyDescent="0.35">
      <c r="K242" s="121"/>
      <c r="L242" s="14"/>
      <c r="M242" s="14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1:28" s="12" customFormat="1" x14ac:dyDescent="0.35">
      <c r="K243" s="121"/>
      <c r="L243" s="14"/>
      <c r="M243" s="14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1:28" s="12" customFormat="1" x14ac:dyDescent="0.35">
      <c r="K244" s="121"/>
      <c r="L244" s="14"/>
      <c r="M244" s="14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1:28" s="12" customFormat="1" x14ac:dyDescent="0.35">
      <c r="K245" s="121"/>
      <c r="L245" s="14"/>
      <c r="M245" s="14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11:28" s="12" customFormat="1" x14ac:dyDescent="0.35">
      <c r="K246" s="121"/>
      <c r="L246" s="14"/>
      <c r="M246" s="14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11:28" s="12" customFormat="1" x14ac:dyDescent="0.35">
      <c r="K247" s="121"/>
      <c r="L247" s="14"/>
      <c r="M247" s="14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11:28" s="12" customFormat="1" x14ac:dyDescent="0.35">
      <c r="K248" s="121"/>
      <c r="L248" s="14"/>
      <c r="M248" s="14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11:28" s="12" customFormat="1" x14ac:dyDescent="0.35">
      <c r="K249" s="121"/>
      <c r="L249" s="14"/>
      <c r="M249" s="14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11:28" s="12" customFormat="1" x14ac:dyDescent="0.35">
      <c r="K250" s="121"/>
      <c r="L250" s="14"/>
      <c r="M250" s="14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11:28" s="12" customFormat="1" x14ac:dyDescent="0.35">
      <c r="K251" s="121"/>
      <c r="L251" s="14"/>
      <c r="M251" s="14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1:28" s="12" customFormat="1" x14ac:dyDescent="0.35">
      <c r="K252" s="121"/>
      <c r="L252" s="14"/>
      <c r="M252" s="14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1:28" s="12" customFormat="1" x14ac:dyDescent="0.35">
      <c r="K253" s="121"/>
      <c r="L253" s="14"/>
      <c r="M253" s="14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1:28" s="12" customFormat="1" x14ac:dyDescent="0.35">
      <c r="K254" s="121"/>
      <c r="L254" s="14"/>
      <c r="M254" s="14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1:28" s="12" customFormat="1" x14ac:dyDescent="0.35">
      <c r="K255" s="121"/>
      <c r="L255" s="14"/>
      <c r="M255" s="14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1:28" s="12" customFormat="1" x14ac:dyDescent="0.35">
      <c r="K256" s="121"/>
      <c r="L256" s="14"/>
      <c r="M256" s="14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1:28" s="12" customFormat="1" x14ac:dyDescent="0.35">
      <c r="K257" s="121"/>
      <c r="L257" s="14"/>
      <c r="M257" s="14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1:28" s="12" customFormat="1" x14ac:dyDescent="0.35">
      <c r="K258" s="121"/>
      <c r="L258" s="14"/>
      <c r="M258" s="14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1:28" s="12" customFormat="1" x14ac:dyDescent="0.35">
      <c r="K259" s="121"/>
      <c r="L259" s="14"/>
      <c r="M259" s="14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1:28" s="12" customFormat="1" x14ac:dyDescent="0.35">
      <c r="K260" s="121"/>
      <c r="L260" s="14"/>
      <c r="M260" s="14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1:28" s="12" customFormat="1" x14ac:dyDescent="0.35">
      <c r="K261" s="121"/>
      <c r="L261" s="14"/>
      <c r="M261" s="14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1:28" s="12" customFormat="1" x14ac:dyDescent="0.35">
      <c r="K262" s="121"/>
      <c r="L262" s="14"/>
      <c r="M262" s="14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1:28" s="12" customFormat="1" x14ac:dyDescent="0.35">
      <c r="K263" s="121"/>
      <c r="L263" s="14"/>
      <c r="M263" s="14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1:28" s="12" customFormat="1" x14ac:dyDescent="0.35">
      <c r="K264" s="121"/>
      <c r="L264" s="14"/>
      <c r="M264" s="14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1:28" s="12" customFormat="1" x14ac:dyDescent="0.35">
      <c r="K265" s="121"/>
      <c r="L265" s="14"/>
      <c r="M265" s="14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1:28" s="12" customFormat="1" x14ac:dyDescent="0.35">
      <c r="K266" s="121"/>
      <c r="L266" s="14"/>
      <c r="M266" s="14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1:28" s="12" customFormat="1" x14ac:dyDescent="0.35">
      <c r="K267" s="121"/>
      <c r="L267" s="14"/>
      <c r="M267" s="14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1:28" s="12" customFormat="1" x14ac:dyDescent="0.35">
      <c r="K268" s="121"/>
      <c r="L268" s="14"/>
      <c r="M268" s="14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1:28" s="12" customFormat="1" x14ac:dyDescent="0.35">
      <c r="K269" s="121"/>
      <c r="L269" s="14"/>
      <c r="M269" s="14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1:28" s="12" customFormat="1" x14ac:dyDescent="0.35">
      <c r="K270" s="121"/>
      <c r="L270" s="14"/>
      <c r="M270" s="14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1:28" s="12" customFormat="1" x14ac:dyDescent="0.35">
      <c r="K271" s="121"/>
      <c r="L271" s="14"/>
      <c r="M271" s="14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1:28" s="12" customFormat="1" x14ac:dyDescent="0.35">
      <c r="K272" s="121"/>
      <c r="L272" s="14"/>
      <c r="M272" s="14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1:28" s="12" customFormat="1" x14ac:dyDescent="0.35">
      <c r="K273" s="121"/>
      <c r="L273" s="14"/>
      <c r="M273" s="14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11:28" s="12" customFormat="1" x14ac:dyDescent="0.35">
      <c r="K274" s="121"/>
      <c r="L274" s="14"/>
      <c r="M274" s="14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11:28" s="12" customFormat="1" x14ac:dyDescent="0.35">
      <c r="K275" s="121"/>
      <c r="L275" s="14"/>
      <c r="M275" s="14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1:28" s="12" customFormat="1" x14ac:dyDescent="0.35">
      <c r="K276" s="121"/>
      <c r="L276" s="14"/>
      <c r="M276" s="14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1:28" s="12" customFormat="1" x14ac:dyDescent="0.35">
      <c r="K277" s="121"/>
      <c r="L277" s="14"/>
      <c r="M277" s="14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1:28" s="12" customFormat="1" x14ac:dyDescent="0.35">
      <c r="K278" s="121"/>
      <c r="L278" s="14"/>
      <c r="M278" s="14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1:28" s="12" customFormat="1" x14ac:dyDescent="0.35">
      <c r="K279" s="121"/>
      <c r="L279" s="14"/>
      <c r="M279" s="14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1:28" s="12" customFormat="1" x14ac:dyDescent="0.35">
      <c r="K280" s="121"/>
      <c r="L280" s="14"/>
      <c r="M280" s="14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1:28" s="12" customFormat="1" x14ac:dyDescent="0.35">
      <c r="K281" s="121"/>
      <c r="L281" s="14"/>
      <c r="M281" s="14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1:28" s="12" customFormat="1" x14ac:dyDescent="0.35">
      <c r="K282" s="121"/>
      <c r="L282" s="14"/>
      <c r="M282" s="14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1:28" s="12" customFormat="1" x14ac:dyDescent="0.35">
      <c r="K283" s="121"/>
      <c r="L283" s="14"/>
      <c r="M283" s="14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1:28" s="12" customFormat="1" x14ac:dyDescent="0.35">
      <c r="K284" s="121"/>
      <c r="L284" s="14"/>
      <c r="M284" s="14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1:28" s="12" customFormat="1" x14ac:dyDescent="0.35">
      <c r="K285" s="121"/>
      <c r="L285" s="14"/>
      <c r="M285" s="14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11:28" s="12" customFormat="1" x14ac:dyDescent="0.35">
      <c r="K286" s="121"/>
      <c r="L286" s="14"/>
      <c r="M286" s="14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1:28" s="12" customFormat="1" x14ac:dyDescent="0.35">
      <c r="K287" s="121"/>
      <c r="L287" s="14"/>
      <c r="M287" s="14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1:28" s="12" customFormat="1" x14ac:dyDescent="0.35">
      <c r="K288" s="121"/>
      <c r="L288" s="14"/>
      <c r="M288" s="14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1:28" s="12" customFormat="1" x14ac:dyDescent="0.35">
      <c r="K289" s="121"/>
      <c r="L289" s="14"/>
      <c r="M289" s="14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1:28" s="12" customFormat="1" x14ac:dyDescent="0.35">
      <c r="K290" s="121"/>
      <c r="L290" s="14"/>
      <c r="M290" s="14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1:28" s="12" customFormat="1" x14ac:dyDescent="0.35">
      <c r="K291" s="121"/>
      <c r="L291" s="14"/>
      <c r="M291" s="14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11:28" s="12" customFormat="1" x14ac:dyDescent="0.35">
      <c r="K292" s="121"/>
      <c r="L292" s="14"/>
      <c r="M292" s="14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1:28" s="12" customFormat="1" x14ac:dyDescent="0.35">
      <c r="K293" s="121"/>
      <c r="L293" s="14"/>
      <c r="M293" s="14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1:28" s="12" customFormat="1" x14ac:dyDescent="0.35">
      <c r="K294" s="121"/>
      <c r="L294" s="14"/>
      <c r="M294" s="14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1:28" s="12" customFormat="1" x14ac:dyDescent="0.35">
      <c r="K295" s="121"/>
      <c r="L295" s="14"/>
      <c r="M295" s="14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1:28" s="12" customFormat="1" x14ac:dyDescent="0.35">
      <c r="K296" s="121"/>
      <c r="L296" s="14"/>
      <c r="M296" s="14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11:28" s="12" customFormat="1" x14ac:dyDescent="0.35">
      <c r="K297" s="121"/>
      <c r="L297" s="14"/>
      <c r="M297" s="14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11:28" s="12" customFormat="1" x14ac:dyDescent="0.35">
      <c r="K298" s="121"/>
      <c r="L298" s="14"/>
      <c r="M298" s="14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1:28" s="12" customFormat="1" x14ac:dyDescent="0.35">
      <c r="K299" s="121"/>
      <c r="L299" s="14"/>
      <c r="M299" s="14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1:28" s="12" customFormat="1" x14ac:dyDescent="0.35">
      <c r="K300" s="121"/>
      <c r="L300" s="14"/>
      <c r="M300" s="14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1:28" s="12" customFormat="1" x14ac:dyDescent="0.35">
      <c r="K301" s="121"/>
      <c r="L301" s="14"/>
      <c r="M301" s="14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1:28" s="12" customFormat="1" x14ac:dyDescent="0.35">
      <c r="K302" s="121"/>
      <c r="L302" s="14"/>
      <c r="M302" s="14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1:28" s="12" customFormat="1" x14ac:dyDescent="0.35">
      <c r="K303" s="121"/>
      <c r="L303" s="14"/>
      <c r="M303" s="14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1:28" s="12" customFormat="1" x14ac:dyDescent="0.35">
      <c r="K304" s="121"/>
      <c r="L304" s="14"/>
      <c r="M304" s="14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1:28" s="12" customFormat="1" x14ac:dyDescent="0.35">
      <c r="K305" s="121"/>
      <c r="L305" s="14"/>
      <c r="M305" s="14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1:28" s="12" customFormat="1" x14ac:dyDescent="0.35">
      <c r="K306" s="121"/>
      <c r="L306" s="14"/>
      <c r="M306" s="14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1:28" s="12" customFormat="1" x14ac:dyDescent="0.35">
      <c r="K307" s="121"/>
      <c r="L307" s="14"/>
      <c r="M307" s="14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1:28" s="12" customFormat="1" x14ac:dyDescent="0.35">
      <c r="K308" s="121"/>
      <c r="L308" s="14"/>
      <c r="M308" s="14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1:28" s="12" customFormat="1" x14ac:dyDescent="0.35">
      <c r="K309" s="121"/>
      <c r="L309" s="14"/>
      <c r="M309" s="14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1:28" s="12" customFormat="1" x14ac:dyDescent="0.35">
      <c r="K310" s="121"/>
      <c r="L310" s="14"/>
      <c r="M310" s="14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1:28" s="12" customFormat="1" x14ac:dyDescent="0.35">
      <c r="K311" s="121"/>
      <c r="L311" s="14"/>
      <c r="M311" s="14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1:28" s="12" customFormat="1" x14ac:dyDescent="0.35">
      <c r="K312" s="121"/>
      <c r="L312" s="14"/>
      <c r="M312" s="14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1:28" s="12" customFormat="1" x14ac:dyDescent="0.35">
      <c r="K313" s="121"/>
      <c r="L313" s="14"/>
      <c r="M313" s="14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1:28" s="12" customFormat="1" x14ac:dyDescent="0.35">
      <c r="K314" s="121"/>
      <c r="L314" s="14"/>
      <c r="M314" s="14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1:28" s="12" customFormat="1" x14ac:dyDescent="0.35">
      <c r="K315" s="121"/>
      <c r="L315" s="14"/>
      <c r="M315" s="14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1:28" s="12" customFormat="1" x14ac:dyDescent="0.35">
      <c r="K316" s="121"/>
      <c r="L316" s="14"/>
      <c r="M316" s="14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1:28" s="12" customFormat="1" x14ac:dyDescent="0.35">
      <c r="K317" s="121"/>
      <c r="L317" s="14"/>
      <c r="M317" s="14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1:28" s="12" customFormat="1" x14ac:dyDescent="0.35">
      <c r="K318" s="121"/>
      <c r="L318" s="14"/>
      <c r="M318" s="14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1:28" s="12" customFormat="1" x14ac:dyDescent="0.35">
      <c r="K319" s="121"/>
      <c r="L319" s="14"/>
      <c r="M319" s="14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1:28" s="12" customFormat="1" x14ac:dyDescent="0.35">
      <c r="K320" s="121"/>
      <c r="L320" s="14"/>
      <c r="M320" s="14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11:28" s="12" customFormat="1" x14ac:dyDescent="0.35">
      <c r="K321" s="121"/>
      <c r="L321" s="14"/>
      <c r="M321" s="14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11:28" s="12" customFormat="1" x14ac:dyDescent="0.35">
      <c r="K322" s="121"/>
      <c r="L322" s="14"/>
      <c r="M322" s="14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1:28" s="12" customFormat="1" x14ac:dyDescent="0.35">
      <c r="K323" s="121"/>
      <c r="L323" s="14"/>
      <c r="M323" s="14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11:28" s="12" customFormat="1" x14ac:dyDescent="0.35">
      <c r="K324" s="121"/>
      <c r="L324" s="14"/>
      <c r="M324" s="14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11:28" s="12" customFormat="1" x14ac:dyDescent="0.35">
      <c r="K325" s="121"/>
      <c r="L325" s="14"/>
      <c r="M325" s="14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spans="11:28" s="12" customFormat="1" x14ac:dyDescent="0.35">
      <c r="K326" s="121"/>
      <c r="L326" s="14"/>
      <c r="M326" s="14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spans="11:28" s="12" customFormat="1" x14ac:dyDescent="0.35">
      <c r="K327" s="121"/>
      <c r="L327" s="14"/>
      <c r="M327" s="14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1:28" s="12" customFormat="1" x14ac:dyDescent="0.35">
      <c r="K328" s="121"/>
      <c r="L328" s="14"/>
      <c r="M328" s="14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11:28" s="12" customFormat="1" x14ac:dyDescent="0.35">
      <c r="K329" s="121"/>
      <c r="L329" s="14"/>
      <c r="M329" s="14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11:28" s="12" customFormat="1" x14ac:dyDescent="0.35">
      <c r="K330" s="121"/>
      <c r="L330" s="14"/>
      <c r="M330" s="14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spans="11:28" s="12" customFormat="1" x14ac:dyDescent="0.35">
      <c r="K331" s="121"/>
      <c r="L331" s="14"/>
      <c r="M331" s="14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spans="11:28" s="12" customFormat="1" x14ac:dyDescent="0.35">
      <c r="K332" s="121"/>
      <c r="L332" s="14"/>
      <c r="M332" s="14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11:28" s="12" customFormat="1" x14ac:dyDescent="0.35">
      <c r="K333" s="121"/>
      <c r="L333" s="14"/>
      <c r="M333" s="14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spans="11:28" s="12" customFormat="1" x14ac:dyDescent="0.35">
      <c r="K334" s="121"/>
      <c r="L334" s="14"/>
      <c r="M334" s="14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spans="11:28" s="12" customFormat="1" x14ac:dyDescent="0.35">
      <c r="K335" s="121"/>
      <c r="L335" s="14"/>
      <c r="M335" s="14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spans="11:28" s="12" customFormat="1" x14ac:dyDescent="0.35">
      <c r="K336" s="121"/>
      <c r="L336" s="14"/>
      <c r="M336" s="14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spans="11:28" s="12" customFormat="1" x14ac:dyDescent="0.35">
      <c r="K337" s="121"/>
      <c r="L337" s="14"/>
      <c r="M337" s="14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spans="11:28" s="12" customFormat="1" x14ac:dyDescent="0.35">
      <c r="K338" s="121"/>
      <c r="L338" s="14"/>
      <c r="M338" s="14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spans="11:28" s="12" customFormat="1" x14ac:dyDescent="0.35">
      <c r="K339" s="121"/>
      <c r="L339" s="14"/>
      <c r="M339" s="14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spans="11:28" s="12" customFormat="1" x14ac:dyDescent="0.35">
      <c r="K340" s="121"/>
      <c r="L340" s="14"/>
      <c r="M340" s="14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spans="11:28" s="12" customFormat="1" x14ac:dyDescent="0.35">
      <c r="K341" s="121"/>
      <c r="L341" s="14"/>
      <c r="M341" s="14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11:28" s="12" customFormat="1" x14ac:dyDescent="0.35">
      <c r="K342" s="121"/>
      <c r="L342" s="14"/>
      <c r="M342" s="14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spans="11:28" s="12" customFormat="1" x14ac:dyDescent="0.35">
      <c r="K343" s="121"/>
      <c r="L343" s="14"/>
      <c r="M343" s="14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spans="11:28" s="12" customFormat="1" x14ac:dyDescent="0.35">
      <c r="K344" s="121"/>
      <c r="L344" s="14"/>
      <c r="M344" s="14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spans="11:28" s="12" customFormat="1" x14ac:dyDescent="0.35">
      <c r="K345" s="121"/>
      <c r="L345" s="14"/>
      <c r="M345" s="14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11:28" s="12" customFormat="1" x14ac:dyDescent="0.35">
      <c r="K346" s="121"/>
      <c r="L346" s="14"/>
      <c r="M346" s="14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11:28" s="12" customFormat="1" x14ac:dyDescent="0.35">
      <c r="K347" s="121"/>
      <c r="L347" s="14"/>
      <c r="M347" s="14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spans="11:28" s="12" customFormat="1" x14ac:dyDescent="0.35">
      <c r="K348" s="121"/>
      <c r="L348" s="14"/>
      <c r="M348" s="14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spans="11:28" s="12" customFormat="1" x14ac:dyDescent="0.35">
      <c r="K349" s="121"/>
      <c r="L349" s="14"/>
      <c r="M349" s="14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spans="11:28" s="12" customFormat="1" x14ac:dyDescent="0.35">
      <c r="K350" s="121"/>
      <c r="L350" s="14"/>
      <c r="M350" s="14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spans="11:28" s="12" customFormat="1" x14ac:dyDescent="0.35">
      <c r="K351" s="121"/>
      <c r="L351" s="14"/>
      <c r="M351" s="14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11:28" s="12" customFormat="1" x14ac:dyDescent="0.35">
      <c r="K352" s="121"/>
      <c r="L352" s="14"/>
      <c r="M352" s="14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  <row r="353" spans="11:28" s="12" customFormat="1" x14ac:dyDescent="0.35">
      <c r="K353" s="121"/>
      <c r="L353" s="14"/>
      <c r="M353" s="14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</row>
    <row r="354" spans="11:28" s="12" customFormat="1" x14ac:dyDescent="0.35">
      <c r="K354" s="121"/>
      <c r="L354" s="14"/>
      <c r="M354" s="14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spans="11:28" s="12" customFormat="1" x14ac:dyDescent="0.35">
      <c r="K355" s="121"/>
      <c r="L355" s="14"/>
      <c r="M355" s="14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</row>
    <row r="356" spans="11:28" s="12" customFormat="1" x14ac:dyDescent="0.35">
      <c r="K356" s="121"/>
      <c r="L356" s="14"/>
      <c r="M356" s="14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spans="11:28" s="12" customFormat="1" x14ac:dyDescent="0.35">
      <c r="K357" s="121"/>
      <c r="L357" s="14"/>
      <c r="M357" s="14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</row>
    <row r="358" spans="11:28" s="12" customFormat="1" x14ac:dyDescent="0.35">
      <c r="K358" s="121"/>
      <c r="L358" s="14"/>
      <c r="M358" s="14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</row>
    <row r="359" spans="11:28" s="12" customFormat="1" x14ac:dyDescent="0.35">
      <c r="K359" s="121"/>
      <c r="L359" s="14"/>
      <c r="M359" s="14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</row>
    <row r="360" spans="11:28" s="12" customFormat="1" x14ac:dyDescent="0.35">
      <c r="K360" s="121"/>
      <c r="L360" s="14"/>
      <c r="M360" s="14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</row>
    <row r="361" spans="11:28" s="12" customFormat="1" x14ac:dyDescent="0.35">
      <c r="K361" s="121"/>
      <c r="L361" s="14"/>
      <c r="M361" s="14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</row>
    <row r="362" spans="11:28" s="12" customFormat="1" x14ac:dyDescent="0.35">
      <c r="K362" s="121"/>
      <c r="L362" s="14"/>
      <c r="M362" s="14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</row>
    <row r="363" spans="11:28" s="12" customFormat="1" x14ac:dyDescent="0.35">
      <c r="K363" s="121"/>
      <c r="L363" s="14"/>
      <c r="M363" s="14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</row>
    <row r="364" spans="11:28" s="12" customFormat="1" x14ac:dyDescent="0.35">
      <c r="K364" s="121"/>
      <c r="L364" s="14"/>
      <c r="M364" s="14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</row>
    <row r="365" spans="11:28" s="12" customFormat="1" x14ac:dyDescent="0.35">
      <c r="K365" s="121"/>
      <c r="L365" s="14"/>
      <c r="M365" s="14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</row>
    <row r="366" spans="11:28" s="12" customFormat="1" x14ac:dyDescent="0.35">
      <c r="K366" s="121"/>
      <c r="L366" s="14"/>
      <c r="M366" s="14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</row>
    <row r="367" spans="11:28" s="12" customFormat="1" x14ac:dyDescent="0.35">
      <c r="K367" s="121"/>
      <c r="L367" s="14"/>
      <c r="M367" s="14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</row>
    <row r="368" spans="11:28" s="12" customFormat="1" x14ac:dyDescent="0.35">
      <c r="K368" s="121"/>
      <c r="L368" s="14"/>
      <c r="M368" s="14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</row>
    <row r="369" spans="11:28" s="12" customFormat="1" x14ac:dyDescent="0.35">
      <c r="K369" s="121"/>
      <c r="L369" s="14"/>
      <c r="M369" s="14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11:28" s="12" customFormat="1" x14ac:dyDescent="0.35">
      <c r="K370" s="121"/>
      <c r="L370" s="14"/>
      <c r="M370" s="14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</row>
    <row r="371" spans="11:28" s="12" customFormat="1" x14ac:dyDescent="0.35">
      <c r="K371" s="121"/>
      <c r="L371" s="14"/>
      <c r="M371" s="14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</row>
    <row r="372" spans="11:28" s="12" customFormat="1" x14ac:dyDescent="0.35">
      <c r="K372" s="121"/>
      <c r="L372" s="14"/>
      <c r="M372" s="14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</row>
    <row r="373" spans="11:28" s="12" customFormat="1" x14ac:dyDescent="0.35">
      <c r="K373" s="121"/>
      <c r="L373" s="14"/>
      <c r="M373" s="14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</row>
    <row r="374" spans="11:28" s="12" customFormat="1" x14ac:dyDescent="0.35">
      <c r="K374" s="121"/>
      <c r="L374" s="14"/>
      <c r="M374" s="14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</row>
    <row r="375" spans="11:28" s="12" customFormat="1" x14ac:dyDescent="0.35">
      <c r="K375" s="121"/>
      <c r="L375" s="14"/>
      <c r="M375" s="14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</row>
    <row r="376" spans="11:28" s="12" customFormat="1" x14ac:dyDescent="0.35">
      <c r="K376" s="121"/>
      <c r="L376" s="14"/>
      <c r="M376" s="14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</row>
    <row r="377" spans="11:28" s="12" customFormat="1" x14ac:dyDescent="0.35">
      <c r="K377" s="121"/>
      <c r="L377" s="14"/>
      <c r="M377" s="14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</row>
    <row r="378" spans="11:28" s="12" customFormat="1" x14ac:dyDescent="0.35">
      <c r="K378" s="121"/>
      <c r="L378" s="14"/>
      <c r="M378" s="14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</row>
    <row r="379" spans="11:28" s="12" customFormat="1" x14ac:dyDescent="0.35">
      <c r="K379" s="121"/>
      <c r="L379" s="14"/>
      <c r="M379" s="14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</row>
    <row r="380" spans="11:28" s="12" customFormat="1" x14ac:dyDescent="0.35">
      <c r="K380" s="121"/>
      <c r="L380" s="14"/>
      <c r="M380" s="14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</row>
    <row r="381" spans="11:28" s="12" customFormat="1" x14ac:dyDescent="0.35">
      <c r="K381" s="121"/>
      <c r="L381" s="14"/>
      <c r="M381" s="14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</row>
    <row r="382" spans="11:28" s="12" customFormat="1" x14ac:dyDescent="0.35">
      <c r="K382" s="121"/>
      <c r="L382" s="14"/>
      <c r="M382" s="14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</row>
    <row r="383" spans="11:28" s="12" customFormat="1" x14ac:dyDescent="0.35">
      <c r="K383" s="121"/>
      <c r="L383" s="14"/>
      <c r="M383" s="14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</row>
    <row r="384" spans="11:28" s="12" customFormat="1" x14ac:dyDescent="0.35">
      <c r="K384" s="121"/>
      <c r="L384" s="14"/>
      <c r="M384" s="14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</row>
    <row r="385" spans="11:28" s="12" customFormat="1" x14ac:dyDescent="0.35">
      <c r="K385" s="121"/>
      <c r="L385" s="14"/>
      <c r="M385" s="14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</row>
    <row r="386" spans="11:28" s="12" customFormat="1" x14ac:dyDescent="0.35">
      <c r="K386" s="121"/>
      <c r="L386" s="14"/>
      <c r="M386" s="14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</row>
    <row r="387" spans="11:28" s="12" customFormat="1" x14ac:dyDescent="0.35">
      <c r="K387" s="121"/>
      <c r="L387" s="14"/>
      <c r="M387" s="14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</row>
    <row r="388" spans="11:28" s="12" customFormat="1" x14ac:dyDescent="0.35">
      <c r="K388" s="121"/>
      <c r="L388" s="14"/>
      <c r="M388" s="14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</row>
    <row r="389" spans="11:28" s="12" customFormat="1" x14ac:dyDescent="0.35">
      <c r="K389" s="121"/>
      <c r="L389" s="14"/>
      <c r="M389" s="14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</row>
    <row r="390" spans="11:28" s="12" customFormat="1" x14ac:dyDescent="0.35">
      <c r="K390" s="121"/>
      <c r="L390" s="14"/>
      <c r="M390" s="14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</row>
    <row r="391" spans="11:28" s="12" customFormat="1" x14ac:dyDescent="0.35">
      <c r="K391" s="121"/>
      <c r="L391" s="14"/>
      <c r="M391" s="14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</row>
    <row r="392" spans="11:28" s="12" customFormat="1" x14ac:dyDescent="0.35">
      <c r="K392" s="121"/>
      <c r="L392" s="14"/>
      <c r="M392" s="14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</row>
    <row r="393" spans="11:28" s="12" customFormat="1" x14ac:dyDescent="0.35">
      <c r="K393" s="121"/>
      <c r="L393" s="14"/>
      <c r="M393" s="14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</row>
    <row r="394" spans="11:28" s="12" customFormat="1" x14ac:dyDescent="0.35">
      <c r="K394" s="121"/>
      <c r="L394" s="14"/>
      <c r="M394" s="14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</row>
    <row r="395" spans="11:28" s="12" customFormat="1" x14ac:dyDescent="0.35">
      <c r="K395" s="121"/>
      <c r="L395" s="14"/>
      <c r="M395" s="14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</row>
    <row r="396" spans="11:28" s="12" customFormat="1" x14ac:dyDescent="0.35">
      <c r="K396" s="121"/>
      <c r="L396" s="14"/>
      <c r="M396" s="14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</row>
    <row r="397" spans="11:28" s="12" customFormat="1" x14ac:dyDescent="0.35">
      <c r="K397" s="121"/>
      <c r="L397" s="14"/>
      <c r="M397" s="14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</row>
    <row r="398" spans="11:28" s="12" customFormat="1" x14ac:dyDescent="0.35">
      <c r="K398" s="121"/>
      <c r="L398" s="14"/>
      <c r="M398" s="14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</row>
    <row r="399" spans="11:28" s="12" customFormat="1" x14ac:dyDescent="0.35">
      <c r="K399" s="121"/>
      <c r="L399" s="14"/>
      <c r="M399" s="14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</row>
    <row r="400" spans="11:28" s="12" customFormat="1" x14ac:dyDescent="0.35">
      <c r="K400" s="121"/>
      <c r="L400" s="14"/>
      <c r="M400" s="14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</row>
    <row r="401" spans="11:28" s="12" customFormat="1" x14ac:dyDescent="0.35">
      <c r="K401" s="121"/>
      <c r="L401" s="14"/>
      <c r="M401" s="14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</row>
    <row r="402" spans="11:28" s="12" customFormat="1" x14ac:dyDescent="0.35">
      <c r="K402" s="121"/>
      <c r="L402" s="14"/>
      <c r="M402" s="14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</row>
    <row r="403" spans="11:28" s="12" customFormat="1" x14ac:dyDescent="0.35">
      <c r="K403" s="121"/>
      <c r="L403" s="14"/>
      <c r="M403" s="14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spans="11:28" s="12" customFormat="1" x14ac:dyDescent="0.35">
      <c r="K404" s="121"/>
      <c r="L404" s="14"/>
      <c r="M404" s="14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spans="11:28" s="12" customFormat="1" x14ac:dyDescent="0.35">
      <c r="K405" s="121"/>
      <c r="L405" s="14"/>
      <c r="M405" s="14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spans="11:28" s="12" customFormat="1" x14ac:dyDescent="0.35">
      <c r="K406" s="121"/>
      <c r="L406" s="14"/>
      <c r="M406" s="14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spans="11:28" s="12" customFormat="1" x14ac:dyDescent="0.35">
      <c r="K407" s="121"/>
      <c r="L407" s="14"/>
      <c r="M407" s="14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spans="11:28" s="12" customFormat="1" x14ac:dyDescent="0.35">
      <c r="K408" s="121"/>
      <c r="L408" s="14"/>
      <c r="M408" s="14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spans="11:28" s="12" customFormat="1" x14ac:dyDescent="0.35">
      <c r="K409" s="121"/>
      <c r="L409" s="14"/>
      <c r="M409" s="14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spans="11:28" s="12" customFormat="1" x14ac:dyDescent="0.35">
      <c r="K410" s="121"/>
      <c r="L410" s="14"/>
      <c r="M410" s="14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spans="11:28" s="12" customFormat="1" x14ac:dyDescent="0.35">
      <c r="K411" s="121"/>
      <c r="L411" s="14"/>
      <c r="M411" s="14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spans="11:28" s="12" customFormat="1" x14ac:dyDescent="0.35">
      <c r="K412" s="121"/>
      <c r="L412" s="14"/>
      <c r="M412" s="14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spans="11:28" s="12" customFormat="1" x14ac:dyDescent="0.35">
      <c r="K413" s="121"/>
      <c r="L413" s="14"/>
      <c r="M413" s="14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spans="11:28" s="12" customFormat="1" x14ac:dyDescent="0.35">
      <c r="K414" s="121"/>
      <c r="L414" s="14"/>
      <c r="M414" s="14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spans="11:28" s="12" customFormat="1" x14ac:dyDescent="0.35">
      <c r="K415" s="121"/>
      <c r="L415" s="14"/>
      <c r="M415" s="14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spans="11:28" s="12" customFormat="1" x14ac:dyDescent="0.35">
      <c r="K416" s="121"/>
      <c r="L416" s="14"/>
      <c r="M416" s="14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  <row r="417" spans="11:28" s="12" customFormat="1" x14ac:dyDescent="0.35">
      <c r="K417" s="121"/>
      <c r="L417" s="14"/>
      <c r="M417" s="14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</row>
    <row r="418" spans="11:28" s="12" customFormat="1" x14ac:dyDescent="0.35">
      <c r="K418" s="121"/>
      <c r="L418" s="14"/>
      <c r="M418" s="14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</row>
    <row r="419" spans="11:28" s="12" customFormat="1" x14ac:dyDescent="0.35">
      <c r="K419" s="121"/>
      <c r="L419" s="14"/>
      <c r="M419" s="14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</row>
    <row r="420" spans="11:28" s="12" customFormat="1" x14ac:dyDescent="0.35">
      <c r="K420" s="121"/>
      <c r="L420" s="14"/>
      <c r="M420" s="14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</row>
    <row r="421" spans="11:28" s="12" customFormat="1" x14ac:dyDescent="0.35">
      <c r="K421" s="121"/>
      <c r="L421" s="14"/>
      <c r="M421" s="14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</row>
    <row r="422" spans="11:28" s="12" customFormat="1" x14ac:dyDescent="0.35">
      <c r="K422" s="121"/>
      <c r="L422" s="14"/>
      <c r="M422" s="14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</row>
    <row r="423" spans="11:28" s="12" customFormat="1" x14ac:dyDescent="0.35">
      <c r="K423" s="121"/>
      <c r="L423" s="14"/>
      <c r="M423" s="14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</row>
    <row r="424" spans="11:28" s="12" customFormat="1" x14ac:dyDescent="0.35">
      <c r="K424" s="121"/>
      <c r="L424" s="14"/>
      <c r="M424" s="14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</row>
    <row r="425" spans="11:28" s="12" customFormat="1" x14ac:dyDescent="0.35">
      <c r="K425" s="121"/>
      <c r="L425" s="14"/>
      <c r="M425" s="14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</row>
    <row r="426" spans="11:28" s="12" customFormat="1" x14ac:dyDescent="0.35">
      <c r="K426" s="121"/>
      <c r="L426" s="14"/>
      <c r="M426" s="14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</row>
    <row r="427" spans="11:28" s="12" customFormat="1" x14ac:dyDescent="0.35">
      <c r="K427" s="121"/>
      <c r="L427" s="14"/>
      <c r="M427" s="14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</row>
    <row r="428" spans="11:28" s="12" customFormat="1" x14ac:dyDescent="0.35">
      <c r="K428" s="121"/>
      <c r="L428" s="14"/>
      <c r="M428" s="14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</row>
    <row r="429" spans="11:28" s="12" customFormat="1" x14ac:dyDescent="0.35">
      <c r="K429" s="121"/>
      <c r="L429" s="14"/>
      <c r="M429" s="14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</row>
    <row r="430" spans="11:28" s="12" customFormat="1" x14ac:dyDescent="0.35">
      <c r="K430" s="121"/>
      <c r="L430" s="14"/>
      <c r="M430" s="14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</row>
    <row r="431" spans="11:28" s="12" customFormat="1" x14ac:dyDescent="0.35">
      <c r="K431" s="121"/>
      <c r="L431" s="14"/>
      <c r="M431" s="14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</row>
    <row r="432" spans="11:28" s="12" customFormat="1" x14ac:dyDescent="0.35">
      <c r="K432" s="121"/>
      <c r="L432" s="14"/>
      <c r="M432" s="14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</row>
    <row r="433" spans="11:28" s="12" customFormat="1" x14ac:dyDescent="0.35">
      <c r="K433" s="121"/>
      <c r="L433" s="14"/>
      <c r="M433" s="14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</row>
    <row r="434" spans="11:28" s="12" customFormat="1" x14ac:dyDescent="0.35">
      <c r="K434" s="121"/>
      <c r="L434" s="14"/>
      <c r="M434" s="14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</row>
    <row r="435" spans="11:28" s="12" customFormat="1" x14ac:dyDescent="0.35">
      <c r="K435" s="121"/>
      <c r="L435" s="14"/>
      <c r="M435" s="14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</row>
    <row r="436" spans="11:28" s="12" customFormat="1" x14ac:dyDescent="0.35">
      <c r="K436" s="121"/>
      <c r="L436" s="14"/>
      <c r="M436" s="14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</row>
    <row r="437" spans="11:28" s="12" customFormat="1" x14ac:dyDescent="0.35">
      <c r="K437" s="121"/>
      <c r="L437" s="14"/>
      <c r="M437" s="14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</row>
    <row r="438" spans="11:28" s="12" customFormat="1" x14ac:dyDescent="0.35">
      <c r="K438" s="121"/>
      <c r="L438" s="14"/>
      <c r="M438" s="14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</row>
    <row r="439" spans="11:28" s="12" customFormat="1" x14ac:dyDescent="0.35">
      <c r="K439" s="121"/>
      <c r="L439" s="14"/>
      <c r="M439" s="14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</row>
    <row r="440" spans="11:28" s="12" customFormat="1" x14ac:dyDescent="0.35">
      <c r="K440" s="121"/>
      <c r="L440" s="14"/>
      <c r="M440" s="14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</row>
    <row r="441" spans="11:28" s="12" customFormat="1" x14ac:dyDescent="0.35">
      <c r="K441" s="121"/>
      <c r="L441" s="14"/>
      <c r="M441" s="14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</row>
    <row r="442" spans="11:28" s="12" customFormat="1" x14ac:dyDescent="0.35">
      <c r="K442" s="121"/>
      <c r="L442" s="14"/>
      <c r="M442" s="14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</row>
    <row r="443" spans="11:28" s="12" customFormat="1" x14ac:dyDescent="0.35">
      <c r="K443" s="121"/>
      <c r="L443" s="14"/>
      <c r="M443" s="14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</row>
    <row r="444" spans="11:28" s="12" customFormat="1" x14ac:dyDescent="0.35">
      <c r="K444" s="121"/>
      <c r="L444" s="14"/>
      <c r="M444" s="14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</row>
    <row r="445" spans="11:28" s="12" customFormat="1" x14ac:dyDescent="0.35">
      <c r="K445" s="121"/>
      <c r="L445" s="14"/>
      <c r="M445" s="14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</row>
    <row r="446" spans="11:28" s="12" customFormat="1" x14ac:dyDescent="0.35">
      <c r="K446" s="121"/>
      <c r="L446" s="14"/>
      <c r="M446" s="14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</row>
    <row r="447" spans="11:28" s="12" customFormat="1" x14ac:dyDescent="0.35">
      <c r="K447" s="121"/>
      <c r="L447" s="14"/>
      <c r="M447" s="14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</row>
    <row r="448" spans="11:28" s="12" customFormat="1" x14ac:dyDescent="0.35">
      <c r="K448" s="121"/>
      <c r="L448" s="14"/>
      <c r="M448" s="14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</row>
    <row r="449" spans="11:28" s="12" customFormat="1" x14ac:dyDescent="0.35">
      <c r="K449" s="121"/>
      <c r="L449" s="14"/>
      <c r="M449" s="14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spans="11:28" s="12" customFormat="1" x14ac:dyDescent="0.35">
      <c r="K450" s="121"/>
      <c r="L450" s="14"/>
      <c r="M450" s="14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</row>
    <row r="451" spans="11:28" s="12" customFormat="1" x14ac:dyDescent="0.35">
      <c r="K451" s="121"/>
      <c r="L451" s="14"/>
      <c r="M451" s="14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</row>
    <row r="452" spans="11:28" s="12" customFormat="1" x14ac:dyDescent="0.35">
      <c r="K452" s="121"/>
      <c r="L452" s="14"/>
      <c r="M452" s="14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</row>
    <row r="453" spans="11:28" s="12" customFormat="1" x14ac:dyDescent="0.35">
      <c r="K453" s="121"/>
      <c r="L453" s="14"/>
      <c r="M453" s="14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</row>
    <row r="454" spans="11:28" s="12" customFormat="1" x14ac:dyDescent="0.35">
      <c r="K454" s="121"/>
      <c r="L454" s="14"/>
      <c r="M454" s="14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</row>
    <row r="455" spans="11:28" s="12" customFormat="1" x14ac:dyDescent="0.35">
      <c r="K455" s="121"/>
      <c r="L455" s="14"/>
      <c r="M455" s="14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</row>
    <row r="456" spans="11:28" s="12" customFormat="1" x14ac:dyDescent="0.35">
      <c r="K456" s="121"/>
      <c r="L456" s="14"/>
      <c r="M456" s="14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</row>
    <row r="457" spans="11:28" s="12" customFormat="1" x14ac:dyDescent="0.35">
      <c r="K457" s="121"/>
      <c r="L457" s="14"/>
      <c r="M457" s="14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</row>
    <row r="458" spans="11:28" s="12" customFormat="1" x14ac:dyDescent="0.35">
      <c r="K458" s="121"/>
      <c r="L458" s="14"/>
      <c r="M458" s="14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</row>
    <row r="459" spans="11:28" s="12" customFormat="1" x14ac:dyDescent="0.35">
      <c r="K459" s="121"/>
      <c r="L459" s="14"/>
      <c r="M459" s="14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</row>
    <row r="460" spans="11:28" s="12" customFormat="1" x14ac:dyDescent="0.35">
      <c r="K460" s="121"/>
      <c r="L460" s="14"/>
      <c r="M460" s="14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</row>
    <row r="461" spans="11:28" s="12" customFormat="1" x14ac:dyDescent="0.35">
      <c r="K461" s="121"/>
      <c r="L461" s="14"/>
      <c r="M461" s="14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</row>
    <row r="462" spans="11:28" s="12" customFormat="1" x14ac:dyDescent="0.35">
      <c r="K462" s="121"/>
      <c r="L462" s="14"/>
      <c r="M462" s="14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</row>
    <row r="463" spans="11:28" s="12" customFormat="1" x14ac:dyDescent="0.35">
      <c r="K463" s="121"/>
      <c r="L463" s="14"/>
      <c r="M463" s="14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</row>
    <row r="464" spans="11:28" s="12" customFormat="1" x14ac:dyDescent="0.35">
      <c r="K464" s="121"/>
      <c r="L464" s="14"/>
      <c r="M464" s="14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</row>
    <row r="465" spans="11:28" s="12" customFormat="1" x14ac:dyDescent="0.35">
      <c r="K465" s="121"/>
      <c r="L465" s="14"/>
      <c r="M465" s="14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</row>
    <row r="466" spans="11:28" s="12" customFormat="1" x14ac:dyDescent="0.35">
      <c r="K466" s="121"/>
      <c r="L466" s="14"/>
      <c r="M466" s="14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</row>
    <row r="467" spans="11:28" s="12" customFormat="1" x14ac:dyDescent="0.35">
      <c r="K467" s="121"/>
      <c r="L467" s="14"/>
      <c r="M467" s="14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</row>
    <row r="468" spans="11:28" s="12" customFormat="1" x14ac:dyDescent="0.35">
      <c r="K468" s="121"/>
      <c r="L468" s="14"/>
      <c r="M468" s="14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</row>
    <row r="469" spans="11:28" s="12" customFormat="1" x14ac:dyDescent="0.35">
      <c r="K469" s="121"/>
      <c r="L469" s="14"/>
      <c r="M469" s="14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</row>
    <row r="470" spans="11:28" s="12" customFormat="1" x14ac:dyDescent="0.35">
      <c r="K470" s="121"/>
      <c r="L470" s="14"/>
      <c r="M470" s="14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</row>
    <row r="471" spans="11:28" s="12" customFormat="1" x14ac:dyDescent="0.35">
      <c r="K471" s="121"/>
      <c r="L471" s="14"/>
      <c r="M471" s="14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</row>
    <row r="472" spans="11:28" s="12" customFormat="1" x14ac:dyDescent="0.35">
      <c r="K472" s="121"/>
      <c r="L472" s="14"/>
      <c r="M472" s="14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</row>
    <row r="473" spans="11:28" s="12" customFormat="1" x14ac:dyDescent="0.35">
      <c r="K473" s="121"/>
      <c r="L473" s="14"/>
      <c r="M473" s="14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</row>
    <row r="474" spans="11:28" s="12" customFormat="1" x14ac:dyDescent="0.35">
      <c r="K474" s="121"/>
      <c r="L474" s="14"/>
      <c r="M474" s="14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</row>
    <row r="475" spans="11:28" s="12" customFormat="1" x14ac:dyDescent="0.35">
      <c r="K475" s="121"/>
      <c r="L475" s="14"/>
      <c r="M475" s="14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</row>
    <row r="476" spans="11:28" s="12" customFormat="1" x14ac:dyDescent="0.35">
      <c r="K476" s="121"/>
      <c r="L476" s="14"/>
      <c r="M476" s="14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</row>
    <row r="477" spans="11:28" s="12" customFormat="1" x14ac:dyDescent="0.35">
      <c r="K477" s="121"/>
      <c r="L477" s="14"/>
      <c r="M477" s="14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</row>
    <row r="478" spans="11:28" s="12" customFormat="1" x14ac:dyDescent="0.35">
      <c r="K478" s="121"/>
      <c r="L478" s="14"/>
      <c r="M478" s="14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</row>
    <row r="479" spans="11:28" s="12" customFormat="1" x14ac:dyDescent="0.35">
      <c r="K479" s="121"/>
      <c r="L479" s="14"/>
      <c r="M479" s="14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</row>
    <row r="480" spans="11:28" s="12" customFormat="1" x14ac:dyDescent="0.35">
      <c r="K480" s="121"/>
      <c r="L480" s="14"/>
      <c r="M480" s="14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</row>
    <row r="481" spans="11:28" s="12" customFormat="1" x14ac:dyDescent="0.35">
      <c r="K481" s="121"/>
      <c r="L481" s="14"/>
      <c r="M481" s="14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</row>
    <row r="482" spans="11:28" s="12" customFormat="1" x14ac:dyDescent="0.35">
      <c r="K482" s="121"/>
      <c r="L482" s="14"/>
      <c r="M482" s="14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</row>
    <row r="483" spans="11:28" s="12" customFormat="1" x14ac:dyDescent="0.35">
      <c r="K483" s="121"/>
      <c r="L483" s="14"/>
      <c r="M483" s="14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</row>
    <row r="484" spans="11:28" s="12" customFormat="1" x14ac:dyDescent="0.35">
      <c r="K484" s="121"/>
      <c r="L484" s="14"/>
      <c r="M484" s="14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</row>
    <row r="485" spans="11:28" s="12" customFormat="1" x14ac:dyDescent="0.35">
      <c r="K485" s="121"/>
      <c r="L485" s="14"/>
      <c r="M485" s="14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</row>
    <row r="486" spans="11:28" s="12" customFormat="1" x14ac:dyDescent="0.35">
      <c r="K486" s="121"/>
      <c r="L486" s="14"/>
      <c r="M486" s="14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</row>
    <row r="487" spans="11:28" s="12" customFormat="1" x14ac:dyDescent="0.35">
      <c r="K487" s="121"/>
      <c r="L487" s="14"/>
      <c r="M487" s="14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</row>
    <row r="488" spans="11:28" s="12" customFormat="1" x14ac:dyDescent="0.35">
      <c r="K488" s="121"/>
      <c r="L488" s="14"/>
      <c r="M488" s="14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</row>
    <row r="489" spans="11:28" s="12" customFormat="1" x14ac:dyDescent="0.35">
      <c r="K489" s="121"/>
      <c r="L489" s="14"/>
      <c r="M489" s="14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</row>
    <row r="490" spans="11:28" s="12" customFormat="1" x14ac:dyDescent="0.35">
      <c r="K490" s="121"/>
      <c r="L490" s="14"/>
      <c r="M490" s="14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</row>
    <row r="491" spans="11:28" s="12" customFormat="1" x14ac:dyDescent="0.35">
      <c r="K491" s="121"/>
      <c r="L491" s="14"/>
      <c r="M491" s="14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</row>
    <row r="492" spans="11:28" s="12" customFormat="1" x14ac:dyDescent="0.35">
      <c r="K492" s="121"/>
      <c r="L492" s="14"/>
      <c r="M492" s="14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</row>
    <row r="493" spans="11:28" s="12" customFormat="1" x14ac:dyDescent="0.35">
      <c r="K493" s="121"/>
      <c r="L493" s="14"/>
      <c r="M493" s="14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</row>
    <row r="494" spans="11:28" s="12" customFormat="1" x14ac:dyDescent="0.35">
      <c r="K494" s="121"/>
      <c r="L494" s="14"/>
      <c r="M494" s="14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</row>
    <row r="495" spans="11:28" s="12" customFormat="1" x14ac:dyDescent="0.35">
      <c r="K495" s="121"/>
      <c r="L495" s="14"/>
      <c r="M495" s="14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</row>
    <row r="496" spans="11:28" s="12" customFormat="1" x14ac:dyDescent="0.35">
      <c r="K496" s="121"/>
      <c r="L496" s="14"/>
      <c r="M496" s="14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</row>
    <row r="497" spans="11:28" s="12" customFormat="1" x14ac:dyDescent="0.35">
      <c r="K497" s="121"/>
      <c r="L497" s="14"/>
      <c r="M497" s="14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</row>
    <row r="498" spans="11:28" s="12" customFormat="1" x14ac:dyDescent="0.35">
      <c r="K498" s="121"/>
      <c r="L498" s="14"/>
      <c r="M498" s="14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</row>
    <row r="499" spans="11:28" s="12" customFormat="1" x14ac:dyDescent="0.35">
      <c r="K499" s="121"/>
      <c r="L499" s="14"/>
      <c r="M499" s="14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</row>
    <row r="500" spans="11:28" s="12" customFormat="1" x14ac:dyDescent="0.35">
      <c r="K500" s="121"/>
      <c r="L500" s="14"/>
      <c r="M500" s="14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</row>
    <row r="501" spans="11:28" s="12" customFormat="1" x14ac:dyDescent="0.35">
      <c r="K501" s="121"/>
      <c r="L501" s="14"/>
      <c r="M501" s="14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</row>
    <row r="502" spans="11:28" s="12" customFormat="1" x14ac:dyDescent="0.35">
      <c r="K502" s="121"/>
      <c r="L502" s="14"/>
      <c r="M502" s="14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</row>
    <row r="503" spans="11:28" s="12" customFormat="1" x14ac:dyDescent="0.35">
      <c r="K503" s="121"/>
      <c r="L503" s="14"/>
      <c r="M503" s="14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</row>
    <row r="504" spans="11:28" s="12" customFormat="1" x14ac:dyDescent="0.35">
      <c r="K504" s="121"/>
      <c r="L504" s="14"/>
      <c r="M504" s="14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</row>
    <row r="505" spans="11:28" s="12" customFormat="1" x14ac:dyDescent="0.35">
      <c r="K505" s="121"/>
      <c r="L505" s="14"/>
      <c r="M505" s="14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</row>
    <row r="506" spans="11:28" s="12" customFormat="1" x14ac:dyDescent="0.35">
      <c r="K506" s="121"/>
      <c r="L506" s="14"/>
      <c r="M506" s="14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</row>
    <row r="507" spans="11:28" s="12" customFormat="1" x14ac:dyDescent="0.35">
      <c r="K507" s="121"/>
      <c r="L507" s="14"/>
      <c r="M507" s="14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</row>
    <row r="508" spans="11:28" s="12" customFormat="1" x14ac:dyDescent="0.35">
      <c r="K508" s="121"/>
      <c r="L508" s="14"/>
      <c r="M508" s="14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</row>
    <row r="509" spans="11:28" s="12" customFormat="1" x14ac:dyDescent="0.35">
      <c r="K509" s="121"/>
      <c r="L509" s="14"/>
      <c r="M509" s="14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</row>
    <row r="510" spans="11:28" s="12" customFormat="1" x14ac:dyDescent="0.35">
      <c r="K510" s="121"/>
      <c r="L510" s="14"/>
      <c r="M510" s="14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</row>
    <row r="511" spans="11:28" s="12" customFormat="1" x14ac:dyDescent="0.35">
      <c r="K511" s="121"/>
      <c r="L511" s="14"/>
      <c r="M511" s="14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</row>
    <row r="512" spans="11:28" s="12" customFormat="1" x14ac:dyDescent="0.35">
      <c r="K512" s="121"/>
      <c r="L512" s="14"/>
      <c r="M512" s="14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</row>
    <row r="513" spans="11:28" s="12" customFormat="1" x14ac:dyDescent="0.35">
      <c r="K513" s="121"/>
      <c r="L513" s="14"/>
      <c r="M513" s="14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</row>
    <row r="514" spans="11:28" s="12" customFormat="1" x14ac:dyDescent="0.35">
      <c r="K514" s="121"/>
      <c r="L514" s="14"/>
      <c r="M514" s="14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</row>
    <row r="515" spans="11:28" s="12" customFormat="1" x14ac:dyDescent="0.35">
      <c r="K515" s="121"/>
      <c r="L515" s="14"/>
      <c r="M515" s="14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</row>
    <row r="516" spans="11:28" s="12" customFormat="1" x14ac:dyDescent="0.35">
      <c r="K516" s="121"/>
      <c r="L516" s="14"/>
      <c r="M516" s="14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</row>
    <row r="517" spans="11:28" s="12" customFormat="1" x14ac:dyDescent="0.35">
      <c r="K517" s="121"/>
      <c r="L517" s="14"/>
      <c r="M517" s="14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</row>
    <row r="518" spans="11:28" s="12" customFormat="1" x14ac:dyDescent="0.35">
      <c r="K518" s="121"/>
      <c r="L518" s="14"/>
      <c r="M518" s="14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</row>
    <row r="519" spans="11:28" s="12" customFormat="1" x14ac:dyDescent="0.35">
      <c r="K519" s="121"/>
      <c r="L519" s="14"/>
      <c r="M519" s="14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</row>
    <row r="520" spans="11:28" s="12" customFormat="1" x14ac:dyDescent="0.35">
      <c r="K520" s="121"/>
      <c r="L520" s="14"/>
      <c r="M520" s="14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</row>
    <row r="521" spans="11:28" s="12" customFormat="1" x14ac:dyDescent="0.35">
      <c r="K521" s="121"/>
      <c r="L521" s="14"/>
      <c r="M521" s="14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</row>
    <row r="522" spans="11:28" s="12" customFormat="1" x14ac:dyDescent="0.35">
      <c r="K522" s="121"/>
      <c r="L522" s="14"/>
      <c r="M522" s="14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</row>
    <row r="523" spans="11:28" s="12" customFormat="1" x14ac:dyDescent="0.35">
      <c r="K523" s="121"/>
      <c r="L523" s="14"/>
      <c r="M523" s="14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</row>
    <row r="524" spans="11:28" s="12" customFormat="1" x14ac:dyDescent="0.35">
      <c r="K524" s="121"/>
      <c r="L524" s="14"/>
      <c r="M524" s="14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</row>
    <row r="525" spans="11:28" s="12" customFormat="1" x14ac:dyDescent="0.35">
      <c r="K525" s="121"/>
      <c r="L525" s="14"/>
      <c r="M525" s="14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</row>
    <row r="526" spans="11:28" s="12" customFormat="1" x14ac:dyDescent="0.35">
      <c r="K526" s="121"/>
      <c r="L526" s="14"/>
      <c r="M526" s="14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</row>
    <row r="527" spans="11:28" s="12" customFormat="1" x14ac:dyDescent="0.35">
      <c r="K527" s="121"/>
      <c r="L527" s="14"/>
      <c r="M527" s="14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</row>
    <row r="528" spans="11:28" s="12" customFormat="1" x14ac:dyDescent="0.35">
      <c r="K528" s="121"/>
      <c r="L528" s="14"/>
      <c r="M528" s="14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</row>
    <row r="529" spans="11:28" s="12" customFormat="1" x14ac:dyDescent="0.35">
      <c r="K529" s="121"/>
      <c r="L529" s="14"/>
      <c r="M529" s="14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</row>
    <row r="530" spans="11:28" s="12" customFormat="1" x14ac:dyDescent="0.35">
      <c r="K530" s="121"/>
      <c r="L530" s="14"/>
      <c r="M530" s="14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</row>
    <row r="531" spans="11:28" s="12" customFormat="1" x14ac:dyDescent="0.35">
      <c r="K531" s="121"/>
      <c r="L531" s="14"/>
      <c r="M531" s="14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</row>
    <row r="532" spans="11:28" s="12" customFormat="1" x14ac:dyDescent="0.35">
      <c r="K532" s="121"/>
      <c r="L532" s="14"/>
      <c r="M532" s="14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</row>
    <row r="533" spans="11:28" s="12" customFormat="1" x14ac:dyDescent="0.35">
      <c r="K533" s="121"/>
      <c r="L533" s="14"/>
      <c r="M533" s="14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</row>
    <row r="534" spans="11:28" s="12" customFormat="1" x14ac:dyDescent="0.35">
      <c r="K534" s="121"/>
      <c r="L534" s="14"/>
      <c r="M534" s="14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</row>
    <row r="535" spans="11:28" s="12" customFormat="1" x14ac:dyDescent="0.35">
      <c r="K535" s="121"/>
      <c r="L535" s="14"/>
      <c r="M535" s="14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</row>
    <row r="536" spans="11:28" s="12" customFormat="1" x14ac:dyDescent="0.35">
      <c r="K536" s="121"/>
      <c r="L536" s="14"/>
      <c r="M536" s="14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</row>
    <row r="537" spans="11:28" s="12" customFormat="1" x14ac:dyDescent="0.35">
      <c r="K537" s="121"/>
      <c r="L537" s="14"/>
      <c r="M537" s="14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</row>
    <row r="538" spans="11:28" s="12" customFormat="1" x14ac:dyDescent="0.35">
      <c r="K538" s="121"/>
      <c r="L538" s="14"/>
      <c r="M538" s="14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</row>
    <row r="539" spans="11:28" s="12" customFormat="1" x14ac:dyDescent="0.35">
      <c r="K539" s="121"/>
      <c r="L539" s="14"/>
      <c r="M539" s="14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</row>
    <row r="540" spans="11:28" s="12" customFormat="1" x14ac:dyDescent="0.35">
      <c r="K540" s="121"/>
      <c r="L540" s="14"/>
      <c r="M540" s="14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</row>
    <row r="541" spans="11:28" s="12" customFormat="1" x14ac:dyDescent="0.35">
      <c r="K541" s="121"/>
      <c r="L541" s="14"/>
      <c r="M541" s="14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</row>
    <row r="542" spans="11:28" s="12" customFormat="1" x14ac:dyDescent="0.35">
      <c r="K542" s="121"/>
      <c r="L542" s="14"/>
      <c r="M542" s="14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</row>
    <row r="543" spans="11:28" s="12" customFormat="1" x14ac:dyDescent="0.35">
      <c r="K543" s="121"/>
      <c r="L543" s="14"/>
      <c r="M543" s="14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</row>
    <row r="544" spans="11:28" s="12" customFormat="1" x14ac:dyDescent="0.35">
      <c r="K544" s="121"/>
      <c r="L544" s="14"/>
      <c r="M544" s="14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</row>
    <row r="545" spans="11:28" s="12" customFormat="1" x14ac:dyDescent="0.35">
      <c r="K545" s="121"/>
      <c r="L545" s="14"/>
      <c r="M545" s="14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</row>
    <row r="546" spans="11:28" s="12" customFormat="1" x14ac:dyDescent="0.35">
      <c r="K546" s="121"/>
      <c r="L546" s="14"/>
      <c r="M546" s="14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</row>
    <row r="547" spans="11:28" s="12" customFormat="1" x14ac:dyDescent="0.35">
      <c r="K547" s="121"/>
      <c r="L547" s="14"/>
      <c r="M547" s="14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</row>
    <row r="548" spans="11:28" s="12" customFormat="1" x14ac:dyDescent="0.35">
      <c r="K548" s="121"/>
      <c r="L548" s="14"/>
      <c r="M548" s="14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</row>
    <row r="549" spans="11:28" s="12" customFormat="1" x14ac:dyDescent="0.35">
      <c r="K549" s="121"/>
      <c r="L549" s="14"/>
      <c r="M549" s="14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</row>
    <row r="550" spans="11:28" s="12" customFormat="1" x14ac:dyDescent="0.35">
      <c r="K550" s="121"/>
      <c r="L550" s="14"/>
      <c r="M550" s="14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</row>
    <row r="551" spans="11:28" s="12" customFormat="1" x14ac:dyDescent="0.35">
      <c r="K551" s="121"/>
      <c r="L551" s="14"/>
      <c r="M551" s="14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</row>
    <row r="552" spans="11:28" s="12" customFormat="1" x14ac:dyDescent="0.35">
      <c r="K552" s="121"/>
      <c r="L552" s="14"/>
      <c r="M552" s="14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</row>
    <row r="553" spans="11:28" s="12" customFormat="1" x14ac:dyDescent="0.35">
      <c r="K553" s="121"/>
      <c r="L553" s="14"/>
      <c r="M553" s="14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</row>
    <row r="554" spans="11:28" s="12" customFormat="1" x14ac:dyDescent="0.35">
      <c r="K554" s="121"/>
      <c r="L554" s="14"/>
      <c r="M554" s="14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</row>
    <row r="555" spans="11:28" s="12" customFormat="1" x14ac:dyDescent="0.35">
      <c r="K555" s="121"/>
      <c r="L555" s="14"/>
      <c r="M555" s="14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</row>
    <row r="556" spans="11:28" s="12" customFormat="1" x14ac:dyDescent="0.35">
      <c r="K556" s="121"/>
      <c r="L556" s="14"/>
      <c r="M556" s="14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</row>
    <row r="557" spans="11:28" s="12" customFormat="1" x14ac:dyDescent="0.35">
      <c r="K557" s="121"/>
      <c r="L557" s="14"/>
      <c r="M557" s="14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</row>
    <row r="558" spans="11:28" s="12" customFormat="1" x14ac:dyDescent="0.35">
      <c r="K558" s="121"/>
      <c r="L558" s="14"/>
      <c r="M558" s="14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</row>
    <row r="559" spans="11:28" s="12" customFormat="1" x14ac:dyDescent="0.35">
      <c r="K559" s="121"/>
      <c r="L559" s="14"/>
      <c r="M559" s="14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</row>
    <row r="560" spans="11:28" s="12" customFormat="1" x14ac:dyDescent="0.35">
      <c r="K560" s="121"/>
      <c r="L560" s="14"/>
      <c r="M560" s="14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</row>
    <row r="561" spans="11:28" s="12" customFormat="1" x14ac:dyDescent="0.35">
      <c r="K561" s="121"/>
      <c r="L561" s="14"/>
      <c r="M561" s="14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</row>
    <row r="562" spans="11:28" s="12" customFormat="1" x14ac:dyDescent="0.35">
      <c r="K562" s="121"/>
      <c r="L562" s="14"/>
      <c r="M562" s="14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</row>
    <row r="563" spans="11:28" s="12" customFormat="1" x14ac:dyDescent="0.35">
      <c r="K563" s="121"/>
      <c r="L563" s="14"/>
      <c r="M563" s="14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</row>
    <row r="564" spans="11:28" s="12" customFormat="1" x14ac:dyDescent="0.35">
      <c r="K564" s="121"/>
      <c r="L564" s="14"/>
      <c r="M564" s="14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</row>
    <row r="565" spans="11:28" s="12" customFormat="1" x14ac:dyDescent="0.35">
      <c r="K565" s="121"/>
      <c r="L565" s="14"/>
      <c r="M565" s="14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</row>
    <row r="566" spans="11:28" s="12" customFormat="1" x14ac:dyDescent="0.35">
      <c r="K566" s="121"/>
      <c r="L566" s="14"/>
      <c r="M566" s="14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</row>
    <row r="567" spans="11:28" s="12" customFormat="1" x14ac:dyDescent="0.35">
      <c r="K567" s="121"/>
      <c r="L567" s="14"/>
      <c r="M567" s="14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</row>
    <row r="568" spans="11:28" s="12" customFormat="1" x14ac:dyDescent="0.35">
      <c r="K568" s="121"/>
      <c r="L568" s="14"/>
      <c r="M568" s="14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</row>
    <row r="569" spans="11:28" s="12" customFormat="1" x14ac:dyDescent="0.35">
      <c r="K569" s="121"/>
      <c r="L569" s="14"/>
      <c r="M569" s="14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</row>
    <row r="570" spans="11:28" s="12" customFormat="1" x14ac:dyDescent="0.35">
      <c r="K570" s="121"/>
      <c r="L570" s="14"/>
      <c r="M570" s="14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</row>
    <row r="571" spans="11:28" s="12" customFormat="1" x14ac:dyDescent="0.35">
      <c r="K571" s="121"/>
      <c r="L571" s="14"/>
      <c r="M571" s="14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</row>
    <row r="572" spans="11:28" s="12" customFormat="1" x14ac:dyDescent="0.35">
      <c r="K572" s="121"/>
      <c r="L572" s="14"/>
      <c r="M572" s="14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</row>
    <row r="573" spans="11:28" s="12" customFormat="1" x14ac:dyDescent="0.35">
      <c r="K573" s="121"/>
      <c r="L573" s="14"/>
      <c r="M573" s="14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</row>
    <row r="574" spans="11:28" s="12" customFormat="1" x14ac:dyDescent="0.35">
      <c r="K574" s="121"/>
      <c r="L574" s="14"/>
      <c r="M574" s="14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</row>
    <row r="575" spans="11:28" s="12" customFormat="1" x14ac:dyDescent="0.35">
      <c r="K575" s="121"/>
      <c r="L575" s="14"/>
      <c r="M575" s="14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</row>
    <row r="576" spans="11:28" s="12" customFormat="1" x14ac:dyDescent="0.35">
      <c r="K576" s="121"/>
      <c r="L576" s="14"/>
      <c r="M576" s="14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</row>
    <row r="577" spans="11:28" s="12" customFormat="1" x14ac:dyDescent="0.35">
      <c r="K577" s="121"/>
      <c r="L577" s="14"/>
      <c r="M577" s="14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</row>
    <row r="578" spans="11:28" s="12" customFormat="1" x14ac:dyDescent="0.35">
      <c r="K578" s="121"/>
      <c r="L578" s="14"/>
      <c r="M578" s="14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</row>
    <row r="579" spans="11:28" s="12" customFormat="1" x14ac:dyDescent="0.35">
      <c r="K579" s="121"/>
      <c r="L579" s="14"/>
      <c r="M579" s="14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</row>
    <row r="580" spans="11:28" s="12" customFormat="1" x14ac:dyDescent="0.35">
      <c r="K580" s="121"/>
      <c r="L580" s="14"/>
      <c r="M580" s="14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</row>
    <row r="581" spans="11:28" s="12" customFormat="1" x14ac:dyDescent="0.35">
      <c r="K581" s="121"/>
      <c r="L581" s="14"/>
      <c r="M581" s="14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</row>
    <row r="582" spans="11:28" s="12" customFormat="1" x14ac:dyDescent="0.35">
      <c r="K582" s="121"/>
      <c r="L582" s="14"/>
      <c r="M582" s="14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</row>
    <row r="583" spans="11:28" s="12" customFormat="1" x14ac:dyDescent="0.35">
      <c r="K583" s="121"/>
      <c r="L583" s="14"/>
      <c r="M583" s="14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</row>
    <row r="584" spans="11:28" s="12" customFormat="1" x14ac:dyDescent="0.35">
      <c r="K584" s="121"/>
      <c r="L584" s="14"/>
      <c r="M584" s="14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</row>
    <row r="585" spans="11:28" s="12" customFormat="1" x14ac:dyDescent="0.35">
      <c r="K585" s="121"/>
      <c r="L585" s="14"/>
      <c r="M585" s="14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</row>
    <row r="586" spans="11:28" s="12" customFormat="1" x14ac:dyDescent="0.35">
      <c r="K586" s="121"/>
      <c r="L586" s="14"/>
      <c r="M586" s="14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</row>
    <row r="587" spans="11:28" s="12" customFormat="1" x14ac:dyDescent="0.35">
      <c r="K587" s="121"/>
      <c r="L587" s="14"/>
      <c r="M587" s="14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</row>
    <row r="588" spans="11:28" s="12" customFormat="1" x14ac:dyDescent="0.35">
      <c r="K588" s="121"/>
      <c r="L588" s="14"/>
      <c r="M588" s="14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</row>
    <row r="589" spans="11:28" s="12" customFormat="1" x14ac:dyDescent="0.35">
      <c r="K589" s="121"/>
      <c r="L589" s="14"/>
      <c r="M589" s="14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</row>
    <row r="590" spans="11:28" s="12" customFormat="1" x14ac:dyDescent="0.35">
      <c r="K590" s="121"/>
      <c r="L590" s="14"/>
      <c r="M590" s="14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</row>
    <row r="591" spans="11:28" s="12" customFormat="1" x14ac:dyDescent="0.35">
      <c r="K591" s="121"/>
      <c r="L591" s="14"/>
      <c r="M591" s="14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</row>
    <row r="592" spans="11:28" s="12" customFormat="1" x14ac:dyDescent="0.35">
      <c r="K592" s="121"/>
      <c r="L592" s="14"/>
      <c r="M592" s="14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</row>
    <row r="593" spans="11:28" s="12" customFormat="1" x14ac:dyDescent="0.35">
      <c r="K593" s="121"/>
      <c r="L593" s="14"/>
      <c r="M593" s="14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</row>
    <row r="594" spans="11:28" s="12" customFormat="1" x14ac:dyDescent="0.35">
      <c r="K594" s="121"/>
      <c r="L594" s="14"/>
      <c r="M594" s="14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</row>
    <row r="595" spans="11:28" s="12" customFormat="1" x14ac:dyDescent="0.35">
      <c r="K595" s="121"/>
      <c r="L595" s="14"/>
      <c r="M595" s="14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</row>
    <row r="596" spans="11:28" s="12" customFormat="1" x14ac:dyDescent="0.35">
      <c r="K596" s="121"/>
      <c r="L596" s="14"/>
      <c r="M596" s="14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</row>
    <row r="597" spans="11:28" s="12" customFormat="1" x14ac:dyDescent="0.35">
      <c r="K597" s="121"/>
      <c r="L597" s="14"/>
      <c r="M597" s="14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</row>
    <row r="598" spans="11:28" s="12" customFormat="1" x14ac:dyDescent="0.35">
      <c r="K598" s="121"/>
      <c r="L598" s="14"/>
      <c r="M598" s="14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</row>
    <row r="599" spans="11:28" s="12" customFormat="1" x14ac:dyDescent="0.35">
      <c r="K599" s="121"/>
      <c r="L599" s="14"/>
      <c r="M599" s="14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</row>
    <row r="600" spans="11:28" s="12" customFormat="1" x14ac:dyDescent="0.35">
      <c r="K600" s="121"/>
      <c r="L600" s="14"/>
      <c r="M600" s="14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</row>
    <row r="601" spans="11:28" s="12" customFormat="1" x14ac:dyDescent="0.35">
      <c r="K601" s="121"/>
      <c r="L601" s="14"/>
      <c r="M601" s="14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</row>
    <row r="602" spans="11:28" s="12" customFormat="1" x14ac:dyDescent="0.35">
      <c r="K602" s="121"/>
      <c r="L602" s="14"/>
      <c r="M602" s="14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</row>
    <row r="603" spans="11:28" s="12" customFormat="1" x14ac:dyDescent="0.35">
      <c r="K603" s="121"/>
      <c r="L603" s="14"/>
      <c r="M603" s="14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</row>
    <row r="604" spans="11:28" s="12" customFormat="1" x14ac:dyDescent="0.35">
      <c r="K604" s="121"/>
      <c r="L604" s="14"/>
      <c r="M604" s="14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</row>
    <row r="605" spans="11:28" s="12" customFormat="1" x14ac:dyDescent="0.35">
      <c r="K605" s="121"/>
      <c r="L605" s="14"/>
      <c r="M605" s="14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</row>
    <row r="606" spans="11:28" s="12" customFormat="1" x14ac:dyDescent="0.35">
      <c r="K606" s="121"/>
      <c r="L606" s="14"/>
      <c r="M606" s="14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</row>
    <row r="607" spans="11:28" s="12" customFormat="1" x14ac:dyDescent="0.35">
      <c r="K607" s="121"/>
      <c r="L607" s="14"/>
      <c r="M607" s="14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</row>
    <row r="608" spans="11:28" s="12" customFormat="1" x14ac:dyDescent="0.35">
      <c r="K608" s="121"/>
      <c r="L608" s="14"/>
      <c r="M608" s="14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</row>
    <row r="609" spans="1:28" s="12" customFormat="1" x14ac:dyDescent="0.35">
      <c r="K609" s="121"/>
      <c r="L609" s="14"/>
      <c r="M609" s="14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</row>
    <row r="610" spans="1:28" s="12" customFormat="1" x14ac:dyDescent="0.35">
      <c r="K610" s="121"/>
      <c r="L610" s="14"/>
      <c r="M610" s="14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</row>
    <row r="611" spans="1:28" s="12" customFormat="1" x14ac:dyDescent="0.35">
      <c r="K611" s="121"/>
      <c r="L611" s="14"/>
      <c r="M611" s="14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</row>
    <row r="612" spans="1:28" s="12" customFormat="1" x14ac:dyDescent="0.35">
      <c r="K612" s="121"/>
      <c r="L612" s="14"/>
      <c r="M612" s="14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</row>
    <row r="613" spans="1:28" s="12" customFormat="1" x14ac:dyDescent="0.35">
      <c r="K613" s="121"/>
      <c r="L613" s="14"/>
      <c r="M613" s="14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</row>
    <row r="614" spans="1:28" s="12" customFormat="1" x14ac:dyDescent="0.35">
      <c r="K614" s="121"/>
      <c r="L614" s="14"/>
      <c r="M614" s="14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</row>
    <row r="615" spans="1:28" s="12" customFormat="1" x14ac:dyDescent="0.35">
      <c r="K615" s="121"/>
      <c r="L615" s="14"/>
      <c r="M615" s="14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</row>
    <row r="616" spans="1:28" s="12" customFormat="1" x14ac:dyDescent="0.35">
      <c r="K616" s="121"/>
      <c r="L616" s="14"/>
      <c r="M616" s="14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</row>
    <row r="617" spans="1:28" s="12" customFormat="1" x14ac:dyDescent="0.35">
      <c r="K617" s="121"/>
      <c r="L617" s="14"/>
      <c r="M617" s="14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</row>
    <row r="618" spans="1:28" s="12" customFormat="1" x14ac:dyDescent="0.35">
      <c r="K618" s="121"/>
      <c r="L618" s="14"/>
      <c r="M618" s="14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</row>
    <row r="619" spans="1:28" s="12" customFormat="1" x14ac:dyDescent="0.35">
      <c r="K619" s="121"/>
      <c r="L619" s="14"/>
      <c r="M619" s="14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</row>
    <row r="620" spans="1:28" s="12" customFormat="1" x14ac:dyDescent="0.35">
      <c r="K620" s="121"/>
      <c r="L620" s="14"/>
      <c r="M620" s="14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</row>
    <row r="621" spans="1:28" s="12" customFormat="1" x14ac:dyDescent="0.35">
      <c r="K621" s="121"/>
      <c r="L621" s="14"/>
      <c r="M621" s="14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</row>
    <row r="622" spans="1:28" s="12" customFormat="1" x14ac:dyDescent="0.35">
      <c r="K622" s="121"/>
      <c r="L622" s="14"/>
      <c r="M622" s="14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</row>
    <row r="623" spans="1:28" x14ac:dyDescent="0.35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28" x14ac:dyDescent="0.35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 x14ac:dyDescent="0.35">
      <c r="A625" s="12"/>
      <c r="B625" s="12"/>
      <c r="C625" s="12"/>
      <c r="D625" s="12"/>
      <c r="E625" s="12"/>
      <c r="F625" s="12"/>
      <c r="G625" s="12"/>
      <c r="H625" s="12"/>
      <c r="I625" s="12"/>
    </row>
  </sheetData>
  <mergeCells count="8">
    <mergeCell ref="A1:I1"/>
    <mergeCell ref="A2:I2"/>
    <mergeCell ref="G8:I8"/>
    <mergeCell ref="C8:F9"/>
    <mergeCell ref="A8:B10"/>
    <mergeCell ref="G9:G10"/>
    <mergeCell ref="H9:H10"/>
    <mergeCell ref="I9:I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9"/>
  <sheetViews>
    <sheetView showGridLines="0" zoomScale="58" zoomScaleNormal="58" workbookViewId="0">
      <selection sqref="A1:I1"/>
    </sheetView>
  </sheetViews>
  <sheetFormatPr defaultColWidth="9.140625" defaultRowHeight="18" x14ac:dyDescent="0.25"/>
  <cols>
    <col min="1" max="1" width="17.42578125" customWidth="1"/>
    <col min="2" max="2" width="82.42578125" customWidth="1"/>
    <col min="3" max="3" width="21.28515625" bestFit="1" customWidth="1"/>
    <col min="4" max="4" width="24.42578125" bestFit="1" customWidth="1"/>
    <col min="5" max="5" width="20.7109375" bestFit="1" customWidth="1"/>
    <col min="6" max="6" width="19.42578125" bestFit="1" customWidth="1"/>
    <col min="7" max="7" width="23" bestFit="1" customWidth="1"/>
    <col min="8" max="8" width="24.7109375" bestFit="1" customWidth="1"/>
    <col min="9" max="9" width="23.7109375" customWidth="1"/>
    <col min="10" max="10" width="10.140625" customWidth="1"/>
    <col min="11" max="11" width="19.28515625" style="15" bestFit="1" customWidth="1"/>
    <col min="12" max="13" width="17.42578125" style="65" bestFit="1" customWidth="1"/>
    <col min="14" max="28" width="9.140625" style="13" customWidth="1"/>
    <col min="29" max="48" width="9.140625" style="12"/>
  </cols>
  <sheetData>
    <row r="1" spans="1:48" ht="30" x14ac:dyDescent="0.4">
      <c r="A1" s="163" t="s">
        <v>6</v>
      </c>
      <c r="B1" s="163"/>
      <c r="C1" s="163"/>
      <c r="D1" s="163"/>
      <c r="E1" s="163"/>
      <c r="F1" s="163"/>
      <c r="G1" s="163"/>
      <c r="H1" s="163"/>
      <c r="I1" s="163"/>
      <c r="J1" s="12"/>
      <c r="K1" s="13"/>
      <c r="L1" s="14"/>
      <c r="M1" s="14"/>
    </row>
    <row r="2" spans="1:48" ht="30" x14ac:dyDescent="0.4">
      <c r="A2" s="163" t="s">
        <v>226</v>
      </c>
      <c r="B2" s="163"/>
      <c r="C2" s="163"/>
      <c r="D2" s="163"/>
      <c r="E2" s="163"/>
      <c r="F2" s="163"/>
      <c r="G2" s="163"/>
      <c r="H2" s="163"/>
      <c r="I2" s="163"/>
      <c r="J2" s="12"/>
      <c r="K2" s="13"/>
      <c r="L2" s="14"/>
      <c r="M2" s="14"/>
    </row>
    <row r="3" spans="1:48" ht="30" x14ac:dyDescent="0.4">
      <c r="A3" s="16"/>
      <c r="B3" s="17"/>
      <c r="C3" s="17"/>
      <c r="D3" s="17"/>
      <c r="E3" s="17"/>
      <c r="F3" s="17"/>
      <c r="G3" s="17"/>
      <c r="H3" s="17"/>
      <c r="I3" s="17"/>
      <c r="J3" s="12"/>
      <c r="K3" s="13"/>
      <c r="L3" s="14"/>
      <c r="M3" s="14"/>
    </row>
    <row r="4" spans="1:48" ht="31.5" x14ac:dyDescent="0.5">
      <c r="A4" s="18" t="s">
        <v>50</v>
      </c>
      <c r="B4" s="16"/>
      <c r="C4" s="18"/>
      <c r="D4" s="18"/>
      <c r="E4" s="18"/>
      <c r="F4" s="18"/>
      <c r="G4" s="18"/>
      <c r="H4" s="18"/>
      <c r="I4" s="19"/>
      <c r="J4" s="20"/>
      <c r="K4" s="21"/>
      <c r="L4" s="22"/>
      <c r="M4" s="14"/>
    </row>
    <row r="5" spans="1:48" ht="30.75" x14ac:dyDescent="0.45">
      <c r="A5" s="18" t="s">
        <v>51</v>
      </c>
      <c r="B5" s="16"/>
      <c r="C5" s="16"/>
      <c r="D5" s="16"/>
      <c r="E5" s="16"/>
      <c r="F5" s="16"/>
      <c r="G5" s="16"/>
      <c r="H5" s="16"/>
      <c r="I5" s="16"/>
      <c r="J5" s="23"/>
      <c r="K5" s="13"/>
      <c r="L5" s="14"/>
      <c r="M5" s="14"/>
    </row>
    <row r="6" spans="1:48" s="28" customFormat="1" ht="30.75" x14ac:dyDescent="0.45">
      <c r="A6" s="18" t="s">
        <v>228</v>
      </c>
      <c r="B6" s="18"/>
      <c r="C6" s="18"/>
      <c r="D6" s="18"/>
      <c r="E6" s="18"/>
      <c r="F6" s="18"/>
      <c r="G6" s="18"/>
      <c r="H6" s="18"/>
      <c r="I6" s="18"/>
      <c r="J6" s="24"/>
      <c r="K6" s="25"/>
      <c r="L6" s="26"/>
      <c r="M6" s="26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8.75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4"/>
    </row>
    <row r="8" spans="1:48" ht="21" thickBot="1" x14ac:dyDescent="0.35">
      <c r="A8" s="192"/>
      <c r="B8" s="187"/>
      <c r="C8" s="193"/>
      <c r="D8" s="194"/>
      <c r="E8" s="194"/>
      <c r="F8" s="195"/>
      <c r="G8" s="164" t="s">
        <v>52</v>
      </c>
      <c r="H8" s="164"/>
      <c r="I8" s="165"/>
      <c r="J8" s="29"/>
      <c r="K8" s="13"/>
      <c r="L8" s="14"/>
      <c r="M8" s="14"/>
    </row>
    <row r="9" spans="1:48" ht="24" customHeight="1" thickBot="1" x14ac:dyDescent="0.35">
      <c r="A9" s="180" t="s">
        <v>53</v>
      </c>
      <c r="B9" s="181"/>
      <c r="C9" s="184" t="s">
        <v>54</v>
      </c>
      <c r="D9" s="185"/>
      <c r="E9" s="185"/>
      <c r="F9" s="186"/>
      <c r="G9" s="187" t="s">
        <v>55</v>
      </c>
      <c r="H9" s="188" t="s">
        <v>56</v>
      </c>
      <c r="I9" s="190" t="s">
        <v>57</v>
      </c>
      <c r="J9" s="29"/>
      <c r="K9" s="13"/>
      <c r="L9" s="14"/>
      <c r="M9" s="14"/>
    </row>
    <row r="10" spans="1:48" ht="21" customHeight="1" thickBot="1" x14ac:dyDescent="0.35">
      <c r="A10" s="182"/>
      <c r="B10" s="183"/>
      <c r="C10" s="30" t="s">
        <v>58</v>
      </c>
      <c r="D10" s="31" t="s">
        <v>59</v>
      </c>
      <c r="E10" s="32" t="s">
        <v>60</v>
      </c>
      <c r="F10" s="33" t="s">
        <v>61</v>
      </c>
      <c r="G10" s="183"/>
      <c r="H10" s="189"/>
      <c r="I10" s="191"/>
      <c r="J10" s="29"/>
      <c r="K10" s="13"/>
      <c r="L10" s="14"/>
      <c r="M10" s="14"/>
    </row>
    <row r="11" spans="1:48" ht="21" customHeight="1" x14ac:dyDescent="0.3">
      <c r="A11" s="34">
        <v>0</v>
      </c>
      <c r="B11" s="57" t="s">
        <v>127</v>
      </c>
      <c r="C11" s="113"/>
      <c r="D11" s="113"/>
      <c r="E11" s="113"/>
      <c r="F11" s="113"/>
      <c r="G11" s="105"/>
      <c r="H11" s="118"/>
      <c r="I11" s="47"/>
      <c r="J11" s="29"/>
      <c r="K11" s="13"/>
      <c r="L11" s="14"/>
      <c r="M11" s="14"/>
    </row>
    <row r="12" spans="1:48" ht="21" customHeight="1" x14ac:dyDescent="0.3">
      <c r="A12" s="50" t="s">
        <v>96</v>
      </c>
      <c r="B12" s="42" t="s">
        <v>125</v>
      </c>
      <c r="C12" s="44">
        <v>638562664</v>
      </c>
      <c r="D12" s="44">
        <v>0</v>
      </c>
      <c r="E12" s="44">
        <v>448746576</v>
      </c>
      <c r="F12" s="44">
        <f>+C12-D12-E12</f>
        <v>189816088</v>
      </c>
      <c r="G12" s="47">
        <v>926644</v>
      </c>
      <c r="H12" s="47"/>
      <c r="I12" s="47">
        <f>+F12+G12+H12</f>
        <v>190742732</v>
      </c>
      <c r="J12" s="29"/>
      <c r="K12" s="13"/>
      <c r="L12" s="14"/>
      <c r="M12" s="14"/>
    </row>
    <row r="13" spans="1:48" ht="21" customHeight="1" thickBot="1" x14ac:dyDescent="0.35">
      <c r="A13" s="50" t="s">
        <v>99</v>
      </c>
      <c r="B13" s="42" t="s">
        <v>135</v>
      </c>
      <c r="C13" s="44">
        <v>297773548</v>
      </c>
      <c r="D13" s="44">
        <v>0</v>
      </c>
      <c r="E13" s="44">
        <v>209768680</v>
      </c>
      <c r="F13" s="44">
        <f t="shared" ref="F13" si="0">+C13-D13-E13</f>
        <v>88004868</v>
      </c>
      <c r="G13" s="47">
        <v>547187</v>
      </c>
      <c r="H13" s="47"/>
      <c r="I13" s="47">
        <f t="shared" ref="I13" si="1">+F13+G13+H13</f>
        <v>88552055</v>
      </c>
      <c r="J13" s="29"/>
      <c r="K13" s="13"/>
      <c r="L13" s="14"/>
      <c r="M13" s="14"/>
    </row>
    <row r="14" spans="1:48" ht="21" customHeight="1" thickBot="1" x14ac:dyDescent="0.35">
      <c r="A14" s="53" t="s">
        <v>64</v>
      </c>
      <c r="B14" s="54"/>
      <c r="C14" s="56">
        <f>SUM(C12:C13)</f>
        <v>936336212</v>
      </c>
      <c r="D14" s="56">
        <f t="shared" ref="D14:I14" si="2">SUM(D12:D13)</f>
        <v>0</v>
      </c>
      <c r="E14" s="56">
        <f t="shared" si="2"/>
        <v>658515256</v>
      </c>
      <c r="F14" s="56">
        <f t="shared" si="2"/>
        <v>277820956</v>
      </c>
      <c r="G14" s="56">
        <f t="shared" si="2"/>
        <v>1473831</v>
      </c>
      <c r="H14" s="56">
        <f t="shared" si="2"/>
        <v>0</v>
      </c>
      <c r="I14" s="56">
        <f t="shared" si="2"/>
        <v>279294787</v>
      </c>
      <c r="J14" s="29"/>
      <c r="K14" s="13"/>
      <c r="L14" s="14"/>
      <c r="M14" s="14"/>
    </row>
    <row r="15" spans="1:48" ht="20.25" x14ac:dyDescent="0.3">
      <c r="A15" s="34">
        <v>1</v>
      </c>
      <c r="B15" s="35" t="s">
        <v>62</v>
      </c>
      <c r="C15" s="37"/>
      <c r="D15" s="37"/>
      <c r="E15" s="37"/>
      <c r="F15" s="37"/>
      <c r="G15" s="39"/>
      <c r="H15" s="40"/>
      <c r="I15" s="40"/>
      <c r="J15" s="29"/>
      <c r="K15" s="13"/>
      <c r="L15" s="14"/>
      <c r="M15" s="14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48" s="49" customFormat="1" ht="21" thickBot="1" x14ac:dyDescent="0.35">
      <c r="A16" s="41" t="s">
        <v>63</v>
      </c>
      <c r="B16" s="42" t="s">
        <v>128</v>
      </c>
      <c r="C16" s="44">
        <v>73760789</v>
      </c>
      <c r="D16" s="44">
        <v>31128819</v>
      </c>
      <c r="E16" s="44">
        <v>35726033</v>
      </c>
      <c r="F16" s="44">
        <f t="shared" ref="F16" si="3">+C16-D16-E16</f>
        <v>6905937</v>
      </c>
      <c r="G16" s="46"/>
      <c r="H16" s="47">
        <v>-553122</v>
      </c>
      <c r="I16" s="40">
        <f t="shared" ref="I16" si="4">+F16+G16+H16</f>
        <v>6352815</v>
      </c>
      <c r="J16" s="29"/>
      <c r="K16" s="13"/>
      <c r="L16" s="14"/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28" ht="21" thickBot="1" x14ac:dyDescent="0.35">
      <c r="A17" s="53" t="s">
        <v>64</v>
      </c>
      <c r="B17" s="54"/>
      <c r="C17" s="56">
        <f>SUM(C16:C16)</f>
        <v>73760789</v>
      </c>
      <c r="D17" s="56">
        <f t="shared" ref="D17:I17" si="5">SUM(D16:D16)</f>
        <v>31128819</v>
      </c>
      <c r="E17" s="56">
        <f t="shared" si="5"/>
        <v>35726033</v>
      </c>
      <c r="F17" s="56">
        <f t="shared" si="5"/>
        <v>6905937</v>
      </c>
      <c r="G17" s="56">
        <f t="shared" si="5"/>
        <v>0</v>
      </c>
      <c r="H17" s="56">
        <f t="shared" si="5"/>
        <v>-553122</v>
      </c>
      <c r="I17" s="56">
        <f t="shared" si="5"/>
        <v>6352815</v>
      </c>
      <c r="J17" s="29"/>
      <c r="K17" s="13"/>
      <c r="L17" s="51"/>
      <c r="M17" s="51"/>
      <c r="N17" s="111"/>
    </row>
    <row r="18" spans="1:28" ht="20.25" x14ac:dyDescent="0.3">
      <c r="A18" s="34">
        <v>2</v>
      </c>
      <c r="B18" s="57" t="s">
        <v>65</v>
      </c>
      <c r="C18" s="37"/>
      <c r="D18" s="37"/>
      <c r="E18" s="37"/>
      <c r="F18" s="37"/>
      <c r="G18" s="39"/>
      <c r="H18" s="40"/>
      <c r="I18" s="40"/>
      <c r="J18" s="29"/>
      <c r="K18" s="13"/>
      <c r="L18" s="14"/>
      <c r="M18" s="1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21" thickBot="1" x14ac:dyDescent="0.35">
      <c r="A19" s="41" t="s">
        <v>163</v>
      </c>
      <c r="B19" s="42" t="s">
        <v>164</v>
      </c>
      <c r="C19" s="44">
        <v>1000000</v>
      </c>
      <c r="D19" s="44">
        <v>1000000</v>
      </c>
      <c r="E19" s="44">
        <v>0</v>
      </c>
      <c r="F19" s="44">
        <f>+C19-D19-E19</f>
        <v>0</v>
      </c>
      <c r="G19" s="46">
        <v>3342000</v>
      </c>
      <c r="H19" s="47"/>
      <c r="I19" s="47">
        <f>+F19+G19+H19</f>
        <v>3342000</v>
      </c>
      <c r="J19" s="29"/>
      <c r="K19" s="13"/>
      <c r="L19" s="14"/>
      <c r="M19" s="14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21" thickBot="1" x14ac:dyDescent="0.35">
      <c r="A20" s="53" t="s">
        <v>64</v>
      </c>
      <c r="B20" s="54"/>
      <c r="C20" s="56">
        <f t="shared" ref="C20:I20" si="6">SUM(C19:C19)</f>
        <v>1000000</v>
      </c>
      <c r="D20" s="56">
        <f t="shared" si="6"/>
        <v>1000000</v>
      </c>
      <c r="E20" s="56">
        <f t="shared" si="6"/>
        <v>0</v>
      </c>
      <c r="F20" s="56">
        <f t="shared" si="6"/>
        <v>0</v>
      </c>
      <c r="G20" s="56">
        <f t="shared" si="6"/>
        <v>3342000</v>
      </c>
      <c r="H20" s="56">
        <f t="shared" si="6"/>
        <v>0</v>
      </c>
      <c r="I20" s="56">
        <f t="shared" si="6"/>
        <v>3342000</v>
      </c>
      <c r="J20" s="29"/>
      <c r="K20" s="13"/>
      <c r="L20" s="14"/>
      <c r="M20" s="14"/>
    </row>
    <row r="21" spans="1:28" ht="20.25" x14ac:dyDescent="0.3">
      <c r="A21" s="34" t="s">
        <v>66</v>
      </c>
      <c r="B21" s="152" t="s">
        <v>67</v>
      </c>
      <c r="C21" s="153"/>
      <c r="D21" s="153"/>
      <c r="E21" s="153"/>
      <c r="F21" s="153"/>
      <c r="G21" s="154"/>
      <c r="H21" s="68"/>
      <c r="I21" s="47"/>
      <c r="J21" s="29"/>
      <c r="K21" s="13"/>
      <c r="L21" s="14"/>
      <c r="M21" s="1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20.25" x14ac:dyDescent="0.3">
      <c r="A22" s="50" t="s">
        <v>144</v>
      </c>
      <c r="B22" s="146" t="s">
        <v>145</v>
      </c>
      <c r="C22" s="147">
        <v>250000</v>
      </c>
      <c r="D22" s="147">
        <f>250000-250000</f>
        <v>0</v>
      </c>
      <c r="E22" s="147">
        <v>0</v>
      </c>
      <c r="F22" s="147">
        <f t="shared" ref="F22:F25" si="7">+C22-D22-E22</f>
        <v>250000</v>
      </c>
      <c r="G22" s="151"/>
      <c r="H22" s="69">
        <v>-250000</v>
      </c>
      <c r="I22" s="47">
        <f t="shared" ref="I22:I25" si="8">+F22+G22+H22</f>
        <v>0</v>
      </c>
      <c r="J22" s="29"/>
      <c r="K22" s="13"/>
      <c r="L22" s="14"/>
      <c r="M22" s="14"/>
    </row>
    <row r="23" spans="1:28" ht="20.25" x14ac:dyDescent="0.3">
      <c r="A23" s="145" t="s">
        <v>147</v>
      </c>
      <c r="B23" s="146" t="s">
        <v>151</v>
      </c>
      <c r="C23" s="147">
        <v>3375550</v>
      </c>
      <c r="D23" s="147">
        <f>2452010-1000000</f>
        <v>1452010</v>
      </c>
      <c r="E23" s="147">
        <v>581714</v>
      </c>
      <c r="F23" s="147">
        <f t="shared" si="7"/>
        <v>1341826</v>
      </c>
      <c r="G23" s="151"/>
      <c r="H23" s="69">
        <v>-1000000</v>
      </c>
      <c r="I23" s="47">
        <f t="shared" si="8"/>
        <v>341826</v>
      </c>
      <c r="J23" s="29"/>
      <c r="K23" s="13"/>
      <c r="L23" s="14"/>
      <c r="M23" s="14"/>
    </row>
    <row r="24" spans="1:28" ht="20.25" x14ac:dyDescent="0.3">
      <c r="A24" s="145" t="s">
        <v>1</v>
      </c>
      <c r="B24" s="146" t="s">
        <v>168</v>
      </c>
      <c r="C24" s="147">
        <v>92307885</v>
      </c>
      <c r="D24" s="147">
        <f>89980500-3342000</f>
        <v>86638500</v>
      </c>
      <c r="E24" s="147">
        <v>980682</v>
      </c>
      <c r="F24" s="147">
        <f t="shared" si="7"/>
        <v>4688703</v>
      </c>
      <c r="G24" s="151"/>
      <c r="H24" s="69">
        <v>-3342000</v>
      </c>
      <c r="I24" s="47">
        <f t="shared" si="8"/>
        <v>1346703</v>
      </c>
      <c r="J24" s="29"/>
      <c r="K24" s="13"/>
      <c r="L24" s="14"/>
      <c r="M24" s="14"/>
    </row>
    <row r="25" spans="1:28" ht="21" thickBot="1" x14ac:dyDescent="0.35">
      <c r="A25" s="148" t="s">
        <v>165</v>
      </c>
      <c r="B25" s="149" t="s">
        <v>166</v>
      </c>
      <c r="C25" s="150">
        <v>1510000</v>
      </c>
      <c r="D25" s="150">
        <f>1370000-800000</f>
        <v>570000</v>
      </c>
      <c r="E25" s="150">
        <v>128571</v>
      </c>
      <c r="F25" s="147">
        <f t="shared" si="7"/>
        <v>811429</v>
      </c>
      <c r="G25" s="151"/>
      <c r="H25" s="69">
        <v>-800000</v>
      </c>
      <c r="I25" s="47">
        <f t="shared" si="8"/>
        <v>11429</v>
      </c>
      <c r="J25" s="29"/>
      <c r="K25" s="13"/>
      <c r="L25" s="14"/>
      <c r="M25" s="14"/>
    </row>
    <row r="26" spans="1:28" ht="21" thickBot="1" x14ac:dyDescent="0.35">
      <c r="A26" s="53" t="s">
        <v>64</v>
      </c>
      <c r="B26" s="54"/>
      <c r="C26" s="56">
        <f>SUM(C22:C25)</f>
        <v>97443435</v>
      </c>
      <c r="D26" s="56">
        <f t="shared" ref="D26:I26" si="9">SUM(D22:D25)</f>
        <v>88660510</v>
      </c>
      <c r="E26" s="56">
        <f t="shared" si="9"/>
        <v>1690967</v>
      </c>
      <c r="F26" s="56">
        <f t="shared" si="9"/>
        <v>7091958</v>
      </c>
      <c r="G26" s="56">
        <f t="shared" si="9"/>
        <v>0</v>
      </c>
      <c r="H26" s="56">
        <f t="shared" si="9"/>
        <v>-5392000</v>
      </c>
      <c r="I26" s="56">
        <f t="shared" si="9"/>
        <v>1699958</v>
      </c>
      <c r="J26" s="29"/>
      <c r="K26" s="13"/>
      <c r="L26" s="14"/>
      <c r="M26" s="14"/>
    </row>
    <row r="27" spans="1:28" ht="20.25" x14ac:dyDescent="0.3">
      <c r="A27" s="34" t="s">
        <v>68</v>
      </c>
      <c r="B27" s="57" t="s">
        <v>69</v>
      </c>
      <c r="C27" s="37"/>
      <c r="D27" s="37"/>
      <c r="E27" s="37"/>
      <c r="F27" s="37"/>
      <c r="G27" s="39"/>
      <c r="H27" s="40"/>
      <c r="I27" s="40"/>
      <c r="J27" s="29"/>
      <c r="K27" s="13"/>
      <c r="L27" s="14"/>
      <c r="M27" s="14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20.25" x14ac:dyDescent="0.3">
      <c r="A28" s="50" t="s">
        <v>44</v>
      </c>
      <c r="B28" s="42" t="s">
        <v>122</v>
      </c>
      <c r="C28" s="44">
        <v>10648376</v>
      </c>
      <c r="D28" s="44">
        <v>0</v>
      </c>
      <c r="E28" s="44">
        <v>5006198</v>
      </c>
      <c r="F28" s="44">
        <f>+C28-D28-E28</f>
        <v>5642178</v>
      </c>
      <c r="G28" s="39"/>
      <c r="H28" s="40">
        <v>-914103</v>
      </c>
      <c r="I28" s="40">
        <f>+F28+G28+H28</f>
        <v>4728075</v>
      </c>
      <c r="J28" s="29"/>
      <c r="K28" s="13"/>
      <c r="L28" s="14"/>
      <c r="M28" s="1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21" thickBot="1" x14ac:dyDescent="0.35">
      <c r="A29" s="50" t="s">
        <v>107</v>
      </c>
      <c r="B29" s="42" t="s">
        <v>108</v>
      </c>
      <c r="C29" s="44">
        <v>6893789</v>
      </c>
      <c r="D29" s="44">
        <v>0</v>
      </c>
      <c r="E29" s="44">
        <v>4571311</v>
      </c>
      <c r="F29" s="44">
        <f t="shared" ref="F29" si="10">+C29-D29-E29</f>
        <v>2322478</v>
      </c>
      <c r="G29" s="46">
        <v>2043394</v>
      </c>
      <c r="H29" s="47"/>
      <c r="I29" s="47">
        <f>+F29+G29+H29</f>
        <v>4365872</v>
      </c>
      <c r="J29" s="29"/>
      <c r="K29" s="13"/>
      <c r="L29" s="14"/>
      <c r="M29" s="14"/>
    </row>
    <row r="30" spans="1:28" ht="21" thickBot="1" x14ac:dyDescent="0.35">
      <c r="A30" s="53" t="s">
        <v>64</v>
      </c>
      <c r="B30" s="54"/>
      <c r="C30" s="56">
        <f>SUM(C28:C29)</f>
        <v>17542165</v>
      </c>
      <c r="D30" s="56">
        <f t="shared" ref="D30:I30" si="11">SUM(D28:D29)</f>
        <v>0</v>
      </c>
      <c r="E30" s="56">
        <f t="shared" si="11"/>
        <v>9577509</v>
      </c>
      <c r="F30" s="56">
        <f t="shared" si="11"/>
        <v>7964656</v>
      </c>
      <c r="G30" s="56">
        <f t="shared" si="11"/>
        <v>2043394</v>
      </c>
      <c r="H30" s="56">
        <f t="shared" si="11"/>
        <v>-914103</v>
      </c>
      <c r="I30" s="56">
        <f t="shared" si="11"/>
        <v>9093947</v>
      </c>
      <c r="J30" s="29"/>
      <c r="K30" s="13"/>
      <c r="L30" s="14"/>
      <c r="M30" s="14"/>
    </row>
    <row r="31" spans="1:28" ht="21" thickBot="1" x14ac:dyDescent="0.35">
      <c r="A31" s="53" t="s">
        <v>70</v>
      </c>
      <c r="B31" s="54"/>
      <c r="C31" s="56">
        <f>+C14+C17+C20+C26+C30</f>
        <v>1126082601</v>
      </c>
      <c r="D31" s="56">
        <f t="shared" ref="D31:I31" si="12">+D14+D17+D20+D26+D30</f>
        <v>120789329</v>
      </c>
      <c r="E31" s="56">
        <f t="shared" si="12"/>
        <v>705509765</v>
      </c>
      <c r="F31" s="56">
        <f t="shared" si="12"/>
        <v>299783507</v>
      </c>
      <c r="G31" s="56">
        <f t="shared" si="12"/>
        <v>6859225</v>
      </c>
      <c r="H31" s="56">
        <f t="shared" si="12"/>
        <v>-6859225</v>
      </c>
      <c r="I31" s="56">
        <f t="shared" si="12"/>
        <v>299783507</v>
      </c>
      <c r="J31" s="29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20.25" x14ac:dyDescent="0.3">
      <c r="A32" s="58"/>
      <c r="B32" s="59"/>
      <c r="C32" s="59"/>
      <c r="D32" s="59"/>
      <c r="E32" s="59"/>
      <c r="F32" s="59"/>
      <c r="G32" s="59"/>
      <c r="H32" s="59">
        <f>+H31+G31</f>
        <v>0</v>
      </c>
      <c r="I32" s="59">
        <f>+I31-F31+G31+H31</f>
        <v>0</v>
      </c>
      <c r="J32" s="29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20.25" x14ac:dyDescent="0.3">
      <c r="A33" s="58"/>
      <c r="B33" s="59"/>
      <c r="C33" s="59"/>
      <c r="D33" s="59"/>
      <c r="E33" s="59"/>
      <c r="F33" s="59"/>
      <c r="G33" s="59"/>
      <c r="H33" s="59"/>
      <c r="I33" s="59"/>
      <c r="J33" s="2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20.25" x14ac:dyDescent="0.3">
      <c r="A34" s="58"/>
      <c r="B34" s="59"/>
      <c r="C34" s="59"/>
      <c r="D34" s="59"/>
      <c r="E34" s="59"/>
      <c r="F34" s="59"/>
      <c r="G34" s="59"/>
      <c r="H34" s="59"/>
      <c r="I34" s="59"/>
      <c r="J34" s="29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26.25" thickBot="1" x14ac:dyDescent="0.4">
      <c r="A35" s="58" t="s">
        <v>71</v>
      </c>
      <c r="B35" s="60"/>
      <c r="C35" s="61"/>
      <c r="D35" s="62"/>
      <c r="E35" s="62"/>
      <c r="F35" s="62"/>
      <c r="G35" s="62"/>
      <c r="H35" s="62"/>
      <c r="I35" s="6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25.5" x14ac:dyDescent="0.35">
      <c r="A36" s="63"/>
      <c r="B36" s="63" t="s">
        <v>72</v>
      </c>
      <c r="C36" s="62"/>
      <c r="D36" s="62"/>
      <c r="E36" s="62"/>
      <c r="F36" s="62"/>
      <c r="G36" s="62"/>
      <c r="H36" s="6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25.5" x14ac:dyDescent="0.35">
      <c r="A37" s="63"/>
      <c r="B37" s="63"/>
      <c r="C37" s="62"/>
      <c r="D37" s="62"/>
      <c r="E37" s="62"/>
      <c r="F37" s="62"/>
      <c r="G37" s="62"/>
      <c r="H37" s="62"/>
      <c r="I37" s="12"/>
      <c r="J37" s="12"/>
      <c r="K37" s="13"/>
      <c r="L37" s="14"/>
      <c r="M37" s="14"/>
    </row>
    <row r="38" spans="1:28" ht="26.25" thickBot="1" x14ac:dyDescent="0.4">
      <c r="A38" s="58" t="s">
        <v>80</v>
      </c>
      <c r="B38" s="60"/>
      <c r="C38" s="61"/>
      <c r="D38" s="62"/>
      <c r="E38" s="62"/>
      <c r="F38" s="62"/>
      <c r="G38" s="62"/>
      <c r="H38" s="6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25.5" x14ac:dyDescent="0.35">
      <c r="A39" s="63"/>
      <c r="B39" s="63" t="s">
        <v>73</v>
      </c>
      <c r="C39" s="62"/>
      <c r="D39" s="62"/>
      <c r="E39" s="62"/>
      <c r="F39" s="62"/>
      <c r="G39" s="62"/>
      <c r="H39" s="6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25.5" x14ac:dyDescent="0.35">
      <c r="A40" s="63"/>
      <c r="B40" s="63"/>
      <c r="C40" s="62"/>
      <c r="D40" s="62"/>
      <c r="E40" s="62"/>
      <c r="F40" s="62"/>
      <c r="G40" s="62"/>
      <c r="H40" s="6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26.25" thickBot="1" x14ac:dyDescent="0.4">
      <c r="A41" s="58" t="s">
        <v>74</v>
      </c>
      <c r="B41" s="60"/>
      <c r="C41" s="61"/>
      <c r="D41" s="62"/>
      <c r="E41" s="62"/>
      <c r="F41" s="62"/>
      <c r="G41" s="62"/>
      <c r="H41" s="6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25.5" x14ac:dyDescent="0.35">
      <c r="A42" s="63"/>
      <c r="B42" s="63" t="s">
        <v>75</v>
      </c>
      <c r="C42" s="62"/>
      <c r="D42" s="62"/>
      <c r="E42" s="62"/>
      <c r="F42" s="62"/>
      <c r="G42" s="62"/>
      <c r="H42" s="6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ht="25.5" x14ac:dyDescent="0.35">
      <c r="A43" s="62"/>
      <c r="B43" s="62"/>
      <c r="C43" s="62"/>
      <c r="D43" s="62"/>
      <c r="E43" s="6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26.25" x14ac:dyDescent="0.4">
      <c r="A44" s="29"/>
      <c r="B44" s="29"/>
      <c r="C44" s="64"/>
      <c r="D44" s="6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26.25" x14ac:dyDescent="0.4">
      <c r="A45" s="12"/>
      <c r="B45" s="12"/>
      <c r="C45" s="64"/>
      <c r="D45" s="6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12" customFormat="1" ht="26.25" x14ac:dyDescent="0.4">
      <c r="C46" s="64"/>
      <c r="D46" s="64"/>
    </row>
    <row r="47" spans="1:28" s="12" customFormat="1" x14ac:dyDescent="0.25">
      <c r="K47" s="13"/>
      <c r="L47" s="14"/>
      <c r="M47" s="14"/>
    </row>
    <row r="48" spans="1:28" s="12" customFormat="1" x14ac:dyDescent="0.25">
      <c r="K48" s="13"/>
      <c r="L48" s="14"/>
      <c r="M48" s="14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1:28" s="12" customFormat="1" x14ac:dyDescent="0.25">
      <c r="K49" s="13"/>
      <c r="L49" s="14"/>
      <c r="M49" s="14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1:28" s="12" customFormat="1" x14ac:dyDescent="0.25">
      <c r="K50" s="13"/>
      <c r="L50" s="14"/>
      <c r="M50" s="14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1:28" s="12" customFormat="1" x14ac:dyDescent="0.25">
      <c r="K51" s="13"/>
      <c r="L51" s="14"/>
      <c r="M51" s="14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1:28" s="12" customFormat="1" x14ac:dyDescent="0.25">
      <c r="K52" s="13"/>
      <c r="L52" s="14"/>
      <c r="M52" s="14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1:28" s="12" customFormat="1" x14ac:dyDescent="0.25">
      <c r="K53" s="13"/>
      <c r="L53" s="14"/>
      <c r="M53" s="14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1:28" s="12" customFormat="1" x14ac:dyDescent="0.25">
      <c r="K54" s="13"/>
      <c r="L54" s="14"/>
      <c r="M54" s="1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1:28" s="12" customFormat="1" x14ac:dyDescent="0.25">
      <c r="K55" s="13"/>
      <c r="L55" s="14"/>
      <c r="M55" s="14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1:28" s="12" customFormat="1" x14ac:dyDescent="0.25">
      <c r="K56" s="13"/>
      <c r="L56" s="14"/>
      <c r="M56" s="14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1:28" s="12" customFormat="1" x14ac:dyDescent="0.25">
      <c r="K57" s="13"/>
      <c r="L57" s="14"/>
      <c r="M57" s="14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1:28" s="12" customFormat="1" x14ac:dyDescent="0.25">
      <c r="K58" s="13"/>
      <c r="L58" s="14"/>
      <c r="M58" s="14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1:28" s="12" customFormat="1" x14ac:dyDescent="0.25">
      <c r="K59" s="13"/>
      <c r="L59" s="14"/>
      <c r="M59" s="14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1:28" s="12" customFormat="1" x14ac:dyDescent="0.25">
      <c r="K60" s="13"/>
      <c r="L60" s="14"/>
      <c r="M60" s="14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1:28" s="12" customFormat="1" x14ac:dyDescent="0.25">
      <c r="K61" s="13"/>
      <c r="L61" s="14"/>
      <c r="M61" s="14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1:28" s="12" customFormat="1" x14ac:dyDescent="0.25">
      <c r="K62" s="13"/>
      <c r="L62" s="14"/>
      <c r="M62" s="14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1:28" s="12" customFormat="1" x14ac:dyDescent="0.25">
      <c r="K63" s="13"/>
      <c r="L63" s="14"/>
      <c r="M63" s="14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1:28" s="12" customFormat="1" x14ac:dyDescent="0.25">
      <c r="K64" s="13"/>
      <c r="L64" s="14"/>
      <c r="M64" s="14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1:28" s="12" customFormat="1" x14ac:dyDescent="0.25">
      <c r="K65" s="13"/>
      <c r="L65" s="14"/>
      <c r="M65" s="14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1:28" s="12" customFormat="1" x14ac:dyDescent="0.25">
      <c r="K66" s="13"/>
      <c r="L66" s="14"/>
      <c r="M66" s="14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1:28" s="12" customFormat="1" x14ac:dyDescent="0.25">
      <c r="K67" s="13"/>
      <c r="L67" s="14"/>
      <c r="M67" s="14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1:28" s="12" customFormat="1" x14ac:dyDescent="0.25">
      <c r="K68" s="13"/>
      <c r="L68" s="14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1:28" s="12" customFormat="1" x14ac:dyDescent="0.25">
      <c r="K69" s="13"/>
      <c r="L69" s="14"/>
      <c r="M69" s="1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1:28" s="12" customFormat="1" x14ac:dyDescent="0.25">
      <c r="K70" s="13"/>
      <c r="L70" s="14"/>
      <c r="M70" s="14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1:28" s="12" customFormat="1" x14ac:dyDescent="0.25">
      <c r="K71" s="13"/>
      <c r="L71" s="14"/>
      <c r="M71" s="14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1:28" s="12" customFormat="1" x14ac:dyDescent="0.25">
      <c r="K72" s="13"/>
      <c r="L72" s="14"/>
      <c r="M72" s="14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1:28" s="12" customFormat="1" x14ac:dyDescent="0.25">
      <c r="K73" s="13"/>
      <c r="L73" s="14"/>
      <c r="M73" s="14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1:28" s="12" customFormat="1" x14ac:dyDescent="0.25">
      <c r="K74" s="13"/>
      <c r="L74" s="14"/>
      <c r="M74" s="14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1:28" s="12" customFormat="1" x14ac:dyDescent="0.25">
      <c r="K75" s="13"/>
      <c r="L75" s="14"/>
      <c r="M75" s="14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1:28" s="12" customFormat="1" x14ac:dyDescent="0.25">
      <c r="K76" s="13"/>
      <c r="L76" s="14"/>
      <c r="M76" s="14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1:28" s="12" customFormat="1" x14ac:dyDescent="0.25">
      <c r="K77" s="13"/>
      <c r="L77" s="14"/>
      <c r="M77" s="14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1:28" s="12" customFormat="1" x14ac:dyDescent="0.25">
      <c r="K78" s="13"/>
      <c r="L78" s="14"/>
      <c r="M78" s="14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1:28" s="12" customFormat="1" x14ac:dyDescent="0.25">
      <c r="K79" s="13"/>
      <c r="L79" s="14"/>
      <c r="M79" s="14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1:28" s="12" customFormat="1" x14ac:dyDescent="0.25">
      <c r="K80" s="13"/>
      <c r="L80" s="14"/>
      <c r="M80" s="14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1:28" s="12" customFormat="1" x14ac:dyDescent="0.25">
      <c r="K81" s="13"/>
      <c r="L81" s="14"/>
      <c r="M81" s="14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1:28" s="12" customFormat="1" x14ac:dyDescent="0.25">
      <c r="K82" s="13"/>
      <c r="L82" s="14"/>
      <c r="M82" s="14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1:28" s="12" customFormat="1" x14ac:dyDescent="0.25">
      <c r="K83" s="13"/>
      <c r="L83" s="14"/>
      <c r="M83" s="14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1:28" s="12" customFormat="1" x14ac:dyDescent="0.25">
      <c r="K84" s="13"/>
      <c r="L84" s="14"/>
      <c r="M84" s="14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1:28" s="12" customFormat="1" x14ac:dyDescent="0.25">
      <c r="K85" s="13"/>
      <c r="L85" s="14"/>
      <c r="M85" s="14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1:28" s="12" customFormat="1" x14ac:dyDescent="0.25">
      <c r="K86" s="13"/>
      <c r="L86" s="14"/>
      <c r="M86" s="14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1:28" s="12" customFormat="1" x14ac:dyDescent="0.25">
      <c r="K87" s="13"/>
      <c r="L87" s="14"/>
      <c r="M87" s="14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1:28" s="12" customFormat="1" x14ac:dyDescent="0.25">
      <c r="K88" s="13"/>
      <c r="L88" s="14"/>
      <c r="M88" s="14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1:28" s="12" customFormat="1" x14ac:dyDescent="0.25">
      <c r="K89" s="13"/>
      <c r="L89" s="14"/>
      <c r="M89" s="14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1:28" s="12" customFormat="1" x14ac:dyDescent="0.25">
      <c r="K90" s="13"/>
      <c r="L90" s="14"/>
      <c r="M90" s="14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1:28" s="12" customFormat="1" x14ac:dyDescent="0.25">
      <c r="K91" s="13"/>
      <c r="L91" s="14"/>
      <c r="M91" s="14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1:28" s="12" customFormat="1" x14ac:dyDescent="0.25">
      <c r="K92" s="13"/>
      <c r="L92" s="14"/>
      <c r="M92" s="14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1:28" s="12" customFormat="1" x14ac:dyDescent="0.25">
      <c r="K93" s="13"/>
      <c r="L93" s="14"/>
      <c r="M93" s="14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1:28" s="12" customFormat="1" x14ac:dyDescent="0.25">
      <c r="K94" s="13"/>
      <c r="L94" s="14"/>
      <c r="M94" s="14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1:28" s="12" customFormat="1" x14ac:dyDescent="0.25">
      <c r="K95" s="13"/>
      <c r="L95" s="14"/>
      <c r="M95" s="14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1:28" s="12" customFormat="1" x14ac:dyDescent="0.25">
      <c r="K96" s="13"/>
      <c r="L96" s="14"/>
      <c r="M96" s="14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1:28" s="12" customFormat="1" x14ac:dyDescent="0.25">
      <c r="K97" s="13"/>
      <c r="L97" s="14"/>
      <c r="M97" s="14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1:28" s="12" customFormat="1" x14ac:dyDescent="0.25">
      <c r="K98" s="13"/>
      <c r="L98" s="14"/>
      <c r="M98" s="14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1:28" s="12" customFormat="1" x14ac:dyDescent="0.25">
      <c r="K99" s="13"/>
      <c r="L99" s="14"/>
      <c r="M99" s="14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1:28" s="12" customFormat="1" x14ac:dyDescent="0.25">
      <c r="K100" s="13"/>
      <c r="L100" s="14"/>
      <c r="M100" s="14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1:28" s="12" customFormat="1" x14ac:dyDescent="0.25">
      <c r="K101" s="13"/>
      <c r="L101" s="14"/>
      <c r="M101" s="14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1:28" s="12" customFormat="1" x14ac:dyDescent="0.25">
      <c r="K102" s="13"/>
      <c r="L102" s="14"/>
      <c r="M102" s="14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1:28" s="12" customFormat="1" x14ac:dyDescent="0.25">
      <c r="K103" s="13"/>
      <c r="L103" s="14"/>
      <c r="M103" s="14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1:28" s="12" customFormat="1" x14ac:dyDescent="0.25">
      <c r="K104" s="13"/>
      <c r="L104" s="14"/>
      <c r="M104" s="14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1:28" s="12" customFormat="1" x14ac:dyDescent="0.25">
      <c r="K105" s="13"/>
      <c r="L105" s="14"/>
      <c r="M105" s="14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1:28" s="12" customFormat="1" x14ac:dyDescent="0.25">
      <c r="K106" s="13"/>
      <c r="L106" s="14"/>
      <c r="M106" s="14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1:28" s="12" customFormat="1" x14ac:dyDescent="0.25">
      <c r="K107" s="13"/>
      <c r="L107" s="14"/>
      <c r="M107" s="14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1:28" s="12" customFormat="1" x14ac:dyDescent="0.25">
      <c r="K108" s="13"/>
      <c r="L108" s="14"/>
      <c r="M108" s="14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1:28" s="12" customFormat="1" x14ac:dyDescent="0.25">
      <c r="K109" s="13"/>
      <c r="L109" s="14"/>
      <c r="M109" s="14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1:28" s="12" customFormat="1" x14ac:dyDescent="0.25">
      <c r="K110" s="13"/>
      <c r="L110" s="14"/>
      <c r="M110" s="14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1:28" s="12" customFormat="1" x14ac:dyDescent="0.25">
      <c r="K111" s="13"/>
      <c r="L111" s="14"/>
      <c r="M111" s="14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1:28" s="12" customFormat="1" x14ac:dyDescent="0.25">
      <c r="K112" s="13"/>
      <c r="L112" s="14"/>
      <c r="M112" s="14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1:28" s="12" customFormat="1" x14ac:dyDescent="0.25">
      <c r="K113" s="13"/>
      <c r="L113" s="14"/>
      <c r="M113" s="14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1:28" s="12" customFormat="1" x14ac:dyDescent="0.25">
      <c r="K114" s="13"/>
      <c r="L114" s="14"/>
      <c r="M114" s="14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1:28" s="12" customFormat="1" x14ac:dyDescent="0.25">
      <c r="K115" s="13"/>
      <c r="L115" s="14"/>
      <c r="M115" s="14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1:28" s="12" customFormat="1" x14ac:dyDescent="0.25">
      <c r="K116" s="13"/>
      <c r="L116" s="14"/>
      <c r="M116" s="14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1:28" s="12" customFormat="1" x14ac:dyDescent="0.25">
      <c r="K117" s="13"/>
      <c r="L117" s="14"/>
      <c r="M117" s="14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1:28" s="12" customFormat="1" x14ac:dyDescent="0.25">
      <c r="K118" s="13"/>
      <c r="L118" s="14"/>
      <c r="M118" s="14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1:28" s="12" customFormat="1" x14ac:dyDescent="0.25">
      <c r="K119" s="13"/>
      <c r="L119" s="14"/>
      <c r="M119" s="14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1:28" s="12" customFormat="1" x14ac:dyDescent="0.25">
      <c r="K120" s="13"/>
      <c r="L120" s="14"/>
      <c r="M120" s="14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1:28" s="12" customFormat="1" x14ac:dyDescent="0.25">
      <c r="K121" s="13"/>
      <c r="L121" s="14"/>
      <c r="M121" s="14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1:28" s="12" customFormat="1" x14ac:dyDescent="0.25">
      <c r="K122" s="13"/>
      <c r="L122" s="14"/>
      <c r="M122" s="14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1:28" s="12" customFormat="1" x14ac:dyDescent="0.25">
      <c r="K123" s="13"/>
      <c r="L123" s="14"/>
      <c r="M123" s="14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1:28" s="12" customFormat="1" x14ac:dyDescent="0.25">
      <c r="K124" s="13"/>
      <c r="L124" s="14"/>
      <c r="M124" s="14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1:28" s="12" customFormat="1" x14ac:dyDescent="0.25">
      <c r="K125" s="13"/>
      <c r="L125" s="14"/>
      <c r="M125" s="14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1:28" s="12" customFormat="1" x14ac:dyDescent="0.25">
      <c r="K126" s="13"/>
      <c r="L126" s="14"/>
      <c r="M126" s="14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1:28" s="12" customFormat="1" x14ac:dyDescent="0.25">
      <c r="K127" s="13"/>
      <c r="L127" s="14"/>
      <c r="M127" s="14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1:28" s="12" customFormat="1" x14ac:dyDescent="0.25">
      <c r="K128" s="13"/>
      <c r="L128" s="14"/>
      <c r="M128" s="14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1:28" s="12" customFormat="1" x14ac:dyDescent="0.25">
      <c r="K129" s="13"/>
      <c r="L129" s="14"/>
      <c r="M129" s="14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1:28" s="12" customFormat="1" x14ac:dyDescent="0.25">
      <c r="K130" s="13"/>
      <c r="L130" s="14"/>
      <c r="M130" s="14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1:28" s="12" customFormat="1" x14ac:dyDescent="0.25">
      <c r="K131" s="13"/>
      <c r="L131" s="14"/>
      <c r="M131" s="14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1:28" s="12" customFormat="1" x14ac:dyDescent="0.25">
      <c r="K132" s="13"/>
      <c r="L132" s="14"/>
      <c r="M132" s="14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1:28" s="12" customFormat="1" x14ac:dyDescent="0.25">
      <c r="K133" s="13"/>
      <c r="L133" s="14"/>
      <c r="M133" s="14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1:28" s="12" customFormat="1" x14ac:dyDescent="0.25">
      <c r="K134" s="13"/>
      <c r="L134" s="14"/>
      <c r="M134" s="14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1:28" s="12" customFormat="1" x14ac:dyDescent="0.25">
      <c r="K135" s="13"/>
      <c r="L135" s="14"/>
      <c r="M135" s="14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1:28" s="12" customFormat="1" x14ac:dyDescent="0.25">
      <c r="K136" s="13"/>
      <c r="L136" s="14"/>
      <c r="M136" s="14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1:28" s="12" customFormat="1" x14ac:dyDescent="0.25">
      <c r="K137" s="13"/>
      <c r="L137" s="14"/>
      <c r="M137" s="14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1:28" s="12" customFormat="1" x14ac:dyDescent="0.25">
      <c r="K138" s="13"/>
      <c r="L138" s="14"/>
      <c r="M138" s="14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1:28" s="12" customFormat="1" x14ac:dyDescent="0.25">
      <c r="K139" s="13"/>
      <c r="L139" s="14"/>
      <c r="M139" s="14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1:28" s="12" customFormat="1" x14ac:dyDescent="0.25">
      <c r="K140" s="13"/>
      <c r="L140" s="14"/>
      <c r="M140" s="14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1:28" s="12" customFormat="1" x14ac:dyDescent="0.25">
      <c r="K141" s="13"/>
      <c r="L141" s="14"/>
      <c r="M141" s="14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1:28" s="12" customFormat="1" x14ac:dyDescent="0.25">
      <c r="K142" s="13"/>
      <c r="L142" s="14"/>
      <c r="M142" s="14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1:28" s="12" customFormat="1" x14ac:dyDescent="0.25">
      <c r="K143" s="13"/>
      <c r="L143" s="14"/>
      <c r="M143" s="14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1:28" s="12" customFormat="1" x14ac:dyDescent="0.25">
      <c r="K144" s="13"/>
      <c r="L144" s="14"/>
      <c r="M144" s="14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1:28" s="12" customFormat="1" x14ac:dyDescent="0.25">
      <c r="K145" s="13"/>
      <c r="L145" s="14"/>
      <c r="M145" s="14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1:28" s="12" customFormat="1" x14ac:dyDescent="0.25">
      <c r="K146" s="13"/>
      <c r="L146" s="14"/>
      <c r="M146" s="14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1:28" s="12" customFormat="1" x14ac:dyDescent="0.25">
      <c r="K147" s="13"/>
      <c r="L147" s="14"/>
      <c r="M147" s="14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1:28" s="12" customFormat="1" x14ac:dyDescent="0.25">
      <c r="K148" s="13"/>
      <c r="L148" s="14"/>
      <c r="M148" s="14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1:28" s="12" customFormat="1" x14ac:dyDescent="0.25">
      <c r="K149" s="13"/>
      <c r="L149" s="14"/>
      <c r="M149" s="14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1:28" s="12" customFormat="1" x14ac:dyDescent="0.25">
      <c r="K150" s="13"/>
      <c r="L150" s="14"/>
      <c r="M150" s="14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1:28" s="12" customFormat="1" x14ac:dyDescent="0.25">
      <c r="K151" s="13"/>
      <c r="L151" s="14"/>
      <c r="M151" s="14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1:28" s="12" customFormat="1" x14ac:dyDescent="0.25">
      <c r="K152" s="13"/>
      <c r="L152" s="14"/>
      <c r="M152" s="14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1:28" s="12" customFormat="1" x14ac:dyDescent="0.25">
      <c r="K153" s="13"/>
      <c r="L153" s="14"/>
      <c r="M153" s="14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1:28" s="12" customFormat="1" x14ac:dyDescent="0.25">
      <c r="K154" s="13"/>
      <c r="L154" s="14"/>
      <c r="M154" s="14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1:28" s="12" customFormat="1" x14ac:dyDescent="0.25">
      <c r="K155" s="13"/>
      <c r="L155" s="14"/>
      <c r="M155" s="14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1:28" s="12" customFormat="1" x14ac:dyDescent="0.25">
      <c r="K156" s="13"/>
      <c r="L156" s="14"/>
      <c r="M156" s="14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1:28" s="12" customFormat="1" x14ac:dyDescent="0.25">
      <c r="K157" s="13"/>
      <c r="L157" s="14"/>
      <c r="M157" s="14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1:28" s="12" customFormat="1" x14ac:dyDescent="0.25">
      <c r="K158" s="13"/>
      <c r="L158" s="14"/>
      <c r="M158" s="14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1:28" s="12" customFormat="1" x14ac:dyDescent="0.25">
      <c r="K159" s="13"/>
      <c r="L159" s="14"/>
      <c r="M159" s="14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1:28" s="12" customFormat="1" x14ac:dyDescent="0.25">
      <c r="K160" s="13"/>
      <c r="L160" s="14"/>
      <c r="M160" s="14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1:28" s="12" customFormat="1" x14ac:dyDescent="0.25">
      <c r="K161" s="13"/>
      <c r="L161" s="14"/>
      <c r="M161" s="14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1:28" s="12" customFormat="1" x14ac:dyDescent="0.25">
      <c r="K162" s="13"/>
      <c r="L162" s="14"/>
      <c r="M162" s="14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1:28" s="12" customFormat="1" x14ac:dyDescent="0.25">
      <c r="K163" s="13"/>
      <c r="L163" s="14"/>
      <c r="M163" s="14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1:28" s="12" customFormat="1" x14ac:dyDescent="0.25">
      <c r="K164" s="13"/>
      <c r="L164" s="14"/>
      <c r="M164" s="14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1:28" s="12" customFormat="1" x14ac:dyDescent="0.25">
      <c r="K165" s="13"/>
      <c r="L165" s="14"/>
      <c r="M165" s="14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1:28" s="12" customFormat="1" x14ac:dyDescent="0.25">
      <c r="K166" s="13"/>
      <c r="L166" s="14"/>
      <c r="M166" s="14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1:28" s="12" customFormat="1" x14ac:dyDescent="0.25">
      <c r="K167" s="13"/>
      <c r="L167" s="14"/>
      <c r="M167" s="14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1:28" s="12" customFormat="1" x14ac:dyDescent="0.25">
      <c r="K168" s="13"/>
      <c r="L168" s="14"/>
      <c r="M168" s="14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1:28" s="12" customFormat="1" x14ac:dyDescent="0.25">
      <c r="K169" s="13"/>
      <c r="L169" s="14"/>
      <c r="M169" s="14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1:28" s="12" customFormat="1" x14ac:dyDescent="0.25">
      <c r="K170" s="13"/>
      <c r="L170" s="14"/>
      <c r="M170" s="14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1:28" s="12" customFormat="1" x14ac:dyDescent="0.25">
      <c r="K171" s="13"/>
      <c r="L171" s="14"/>
      <c r="M171" s="14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1:28" s="12" customFormat="1" x14ac:dyDescent="0.25">
      <c r="K172" s="13"/>
      <c r="L172" s="14"/>
      <c r="M172" s="14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1:28" s="12" customFormat="1" x14ac:dyDescent="0.25">
      <c r="K173" s="13"/>
      <c r="L173" s="14"/>
      <c r="M173" s="14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1:28" s="12" customFormat="1" x14ac:dyDescent="0.25">
      <c r="K174" s="13"/>
      <c r="L174" s="14"/>
      <c r="M174" s="14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1:28" s="12" customFormat="1" x14ac:dyDescent="0.25">
      <c r="K175" s="13"/>
      <c r="L175" s="14"/>
      <c r="M175" s="14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1:28" s="12" customFormat="1" x14ac:dyDescent="0.25">
      <c r="K176" s="13"/>
      <c r="L176" s="14"/>
      <c r="M176" s="14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1:28" s="12" customFormat="1" x14ac:dyDescent="0.25">
      <c r="K177" s="13"/>
      <c r="L177" s="14"/>
      <c r="M177" s="14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1:28" s="12" customFormat="1" x14ac:dyDescent="0.25">
      <c r="K178" s="13"/>
      <c r="L178" s="14"/>
      <c r="M178" s="14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1:28" s="12" customFormat="1" x14ac:dyDescent="0.25">
      <c r="K179" s="13"/>
      <c r="L179" s="14"/>
      <c r="M179" s="14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1:28" s="12" customFormat="1" x14ac:dyDescent="0.25">
      <c r="K180" s="13"/>
      <c r="L180" s="14"/>
      <c r="M180" s="14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1:28" s="12" customFormat="1" x14ac:dyDescent="0.25">
      <c r="K181" s="13"/>
      <c r="L181" s="14"/>
      <c r="M181" s="14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1:28" s="12" customFormat="1" x14ac:dyDescent="0.25">
      <c r="K182" s="13"/>
      <c r="L182" s="14"/>
      <c r="M182" s="14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1:28" s="12" customFormat="1" x14ac:dyDescent="0.25">
      <c r="K183" s="13"/>
      <c r="L183" s="14"/>
      <c r="M183" s="14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1:28" s="12" customFormat="1" x14ac:dyDescent="0.25">
      <c r="K184" s="13"/>
      <c r="L184" s="14"/>
      <c r="M184" s="14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1:28" s="12" customFormat="1" x14ac:dyDescent="0.25">
      <c r="K185" s="13"/>
      <c r="L185" s="14"/>
      <c r="M185" s="14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1:28" s="12" customFormat="1" x14ac:dyDescent="0.25">
      <c r="K186" s="13"/>
      <c r="L186" s="14"/>
      <c r="M186" s="14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1:28" s="12" customFormat="1" x14ac:dyDescent="0.25">
      <c r="K187" s="13"/>
      <c r="L187" s="14"/>
      <c r="M187" s="14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1:28" s="12" customFormat="1" x14ac:dyDescent="0.25">
      <c r="K188" s="13"/>
      <c r="L188" s="14"/>
      <c r="M188" s="14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1:28" s="12" customFormat="1" x14ac:dyDescent="0.25">
      <c r="K189" s="13"/>
      <c r="L189" s="14"/>
      <c r="M189" s="14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1:28" s="12" customFormat="1" x14ac:dyDescent="0.25">
      <c r="K190" s="13"/>
      <c r="L190" s="14"/>
      <c r="M190" s="14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1:28" s="12" customFormat="1" x14ac:dyDescent="0.25">
      <c r="K191" s="13"/>
      <c r="L191" s="14"/>
      <c r="M191" s="14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1:28" s="12" customFormat="1" x14ac:dyDescent="0.25">
      <c r="K192" s="13"/>
      <c r="L192" s="14"/>
      <c r="M192" s="14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1:28" s="12" customFormat="1" x14ac:dyDescent="0.25">
      <c r="K193" s="13"/>
      <c r="L193" s="14"/>
      <c r="M193" s="14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1:28" s="12" customFormat="1" x14ac:dyDescent="0.25">
      <c r="K194" s="13"/>
      <c r="L194" s="14"/>
      <c r="M194" s="14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1:28" s="12" customFormat="1" x14ac:dyDescent="0.25">
      <c r="K195" s="13"/>
      <c r="L195" s="14"/>
      <c r="M195" s="14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1:28" s="12" customFormat="1" x14ac:dyDescent="0.25">
      <c r="K196" s="13"/>
      <c r="L196" s="14"/>
      <c r="M196" s="14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1:28" s="12" customFormat="1" x14ac:dyDescent="0.25">
      <c r="K197" s="13"/>
      <c r="L197" s="14"/>
      <c r="M197" s="14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1:28" s="12" customFormat="1" x14ac:dyDescent="0.25">
      <c r="K198" s="13"/>
      <c r="L198" s="14"/>
      <c r="M198" s="14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1:28" s="12" customFormat="1" x14ac:dyDescent="0.25">
      <c r="K199" s="13"/>
      <c r="L199" s="14"/>
      <c r="M199" s="14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1:28" s="12" customFormat="1" x14ac:dyDescent="0.25">
      <c r="K200" s="13"/>
      <c r="L200" s="14"/>
      <c r="M200" s="14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1:28" s="12" customFormat="1" x14ac:dyDescent="0.25">
      <c r="K201" s="13"/>
      <c r="L201" s="14"/>
      <c r="M201" s="14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1:28" s="12" customFormat="1" x14ac:dyDescent="0.25">
      <c r="K202" s="13"/>
      <c r="L202" s="14"/>
      <c r="M202" s="14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1:28" s="12" customFormat="1" x14ac:dyDescent="0.25">
      <c r="K203" s="13"/>
      <c r="L203" s="14"/>
      <c r="M203" s="14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1:28" s="12" customFormat="1" x14ac:dyDescent="0.25">
      <c r="K204" s="13"/>
      <c r="L204" s="14"/>
      <c r="M204" s="14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1:28" s="12" customFormat="1" x14ac:dyDescent="0.25">
      <c r="K205" s="13"/>
      <c r="L205" s="14"/>
      <c r="M205" s="14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1:28" s="12" customFormat="1" x14ac:dyDescent="0.25">
      <c r="K206" s="13"/>
      <c r="L206" s="14"/>
      <c r="M206" s="14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1:28" s="12" customFormat="1" x14ac:dyDescent="0.25">
      <c r="K207" s="13"/>
      <c r="L207" s="14"/>
      <c r="M207" s="14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1:28" s="12" customFormat="1" x14ac:dyDescent="0.25">
      <c r="K208" s="13"/>
      <c r="L208" s="14"/>
      <c r="M208" s="14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1:28" s="12" customFormat="1" x14ac:dyDescent="0.25">
      <c r="K209" s="13"/>
      <c r="L209" s="14"/>
      <c r="M209" s="14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1:28" s="12" customFormat="1" x14ac:dyDescent="0.25">
      <c r="K210" s="13"/>
      <c r="L210" s="14"/>
      <c r="M210" s="14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1:28" s="12" customFormat="1" x14ac:dyDescent="0.25">
      <c r="K211" s="13"/>
      <c r="L211" s="14"/>
      <c r="M211" s="14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1:28" s="12" customFormat="1" x14ac:dyDescent="0.25">
      <c r="K212" s="13"/>
      <c r="L212" s="14"/>
      <c r="M212" s="14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1:28" s="12" customFormat="1" x14ac:dyDescent="0.25">
      <c r="K213" s="13"/>
      <c r="L213" s="14"/>
      <c r="M213" s="14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1:28" s="12" customFormat="1" x14ac:dyDescent="0.25">
      <c r="K214" s="13"/>
      <c r="L214" s="14"/>
      <c r="M214" s="14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1:28" s="12" customFormat="1" x14ac:dyDescent="0.25">
      <c r="K215" s="13"/>
      <c r="L215" s="14"/>
      <c r="M215" s="14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1:28" s="12" customFormat="1" x14ac:dyDescent="0.25">
      <c r="K216" s="13"/>
      <c r="L216" s="14"/>
      <c r="M216" s="14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1:28" s="12" customFormat="1" x14ac:dyDescent="0.25">
      <c r="K217" s="13"/>
      <c r="L217" s="14"/>
      <c r="M217" s="14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1:28" s="12" customFormat="1" x14ac:dyDescent="0.25">
      <c r="K218" s="13"/>
      <c r="L218" s="14"/>
      <c r="M218" s="14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1:28" s="12" customFormat="1" x14ac:dyDescent="0.25">
      <c r="K219" s="13"/>
      <c r="L219" s="14"/>
      <c r="M219" s="14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1:28" s="12" customFormat="1" x14ac:dyDescent="0.25">
      <c r="K220" s="13"/>
      <c r="L220" s="14"/>
      <c r="M220" s="14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1:28" s="12" customFormat="1" x14ac:dyDescent="0.25">
      <c r="K221" s="13"/>
      <c r="L221" s="14"/>
      <c r="M221" s="14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1:28" s="12" customFormat="1" x14ac:dyDescent="0.25">
      <c r="K222" s="13"/>
      <c r="L222" s="14"/>
      <c r="M222" s="14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1:28" s="12" customFormat="1" x14ac:dyDescent="0.25">
      <c r="K223" s="13"/>
      <c r="L223" s="14"/>
      <c r="M223" s="14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1:28" s="12" customFormat="1" x14ac:dyDescent="0.25">
      <c r="K224" s="13"/>
      <c r="L224" s="14"/>
      <c r="M224" s="14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11:28" s="12" customFormat="1" x14ac:dyDescent="0.25">
      <c r="K225" s="13"/>
      <c r="L225" s="14"/>
      <c r="M225" s="14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11:28" s="12" customFormat="1" x14ac:dyDescent="0.25">
      <c r="K226" s="13"/>
      <c r="L226" s="14"/>
      <c r="M226" s="14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1:28" s="12" customFormat="1" x14ac:dyDescent="0.25">
      <c r="K227" s="13"/>
      <c r="L227" s="14"/>
      <c r="M227" s="14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1:28" s="12" customFormat="1" x14ac:dyDescent="0.25">
      <c r="K228" s="13"/>
      <c r="L228" s="14"/>
      <c r="M228" s="14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1:28" s="12" customFormat="1" x14ac:dyDescent="0.25">
      <c r="K229" s="13"/>
      <c r="L229" s="14"/>
      <c r="M229" s="14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1:28" s="12" customFormat="1" x14ac:dyDescent="0.25">
      <c r="K230" s="13"/>
      <c r="L230" s="14"/>
      <c r="M230" s="14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1:28" s="12" customFormat="1" x14ac:dyDescent="0.25">
      <c r="K231" s="13"/>
      <c r="L231" s="14"/>
      <c r="M231" s="14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1:28" s="12" customFormat="1" x14ac:dyDescent="0.25">
      <c r="K232" s="13"/>
      <c r="L232" s="14"/>
      <c r="M232" s="14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1:28" s="12" customFormat="1" x14ac:dyDescent="0.25">
      <c r="K233" s="13"/>
      <c r="L233" s="14"/>
      <c r="M233" s="14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1:28" s="12" customFormat="1" x14ac:dyDescent="0.25">
      <c r="K234" s="13"/>
      <c r="L234" s="14"/>
      <c r="M234" s="14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1:28" s="12" customFormat="1" x14ac:dyDescent="0.25">
      <c r="K235" s="13"/>
      <c r="L235" s="14"/>
      <c r="M235" s="14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1:28" s="12" customFormat="1" x14ac:dyDescent="0.25">
      <c r="K236" s="13"/>
      <c r="L236" s="14"/>
      <c r="M236" s="14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1:28" s="12" customFormat="1" x14ac:dyDescent="0.25">
      <c r="K237" s="13"/>
      <c r="L237" s="14"/>
      <c r="M237" s="14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1:28" s="12" customFormat="1" x14ac:dyDescent="0.25">
      <c r="K238" s="13"/>
      <c r="L238" s="14"/>
      <c r="M238" s="14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1:28" s="12" customFormat="1" x14ac:dyDescent="0.25">
      <c r="K239" s="13"/>
      <c r="L239" s="14"/>
      <c r="M239" s="14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1:28" s="12" customFormat="1" x14ac:dyDescent="0.25">
      <c r="K240" s="13"/>
      <c r="L240" s="14"/>
      <c r="M240" s="14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1:28" s="12" customFormat="1" x14ac:dyDescent="0.25">
      <c r="K241" s="13"/>
      <c r="L241" s="14"/>
      <c r="M241" s="14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1:28" s="12" customFormat="1" x14ac:dyDescent="0.25">
      <c r="K242" s="13"/>
      <c r="L242" s="14"/>
      <c r="M242" s="14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1:28" s="12" customFormat="1" x14ac:dyDescent="0.25">
      <c r="K243" s="13"/>
      <c r="L243" s="14"/>
      <c r="M243" s="14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1:28" s="12" customFormat="1" x14ac:dyDescent="0.25">
      <c r="K244" s="13"/>
      <c r="L244" s="14"/>
      <c r="M244" s="14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1:28" s="12" customFormat="1" x14ac:dyDescent="0.25">
      <c r="K245" s="13"/>
      <c r="L245" s="14"/>
      <c r="M245" s="14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11:28" s="12" customFormat="1" x14ac:dyDescent="0.25">
      <c r="K246" s="13"/>
      <c r="L246" s="14"/>
      <c r="M246" s="14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11:28" s="12" customFormat="1" x14ac:dyDescent="0.25">
      <c r="K247" s="13"/>
      <c r="L247" s="14"/>
      <c r="M247" s="14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11:28" s="12" customFormat="1" x14ac:dyDescent="0.25">
      <c r="K248" s="13"/>
      <c r="L248" s="14"/>
      <c r="M248" s="14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11:28" s="12" customFormat="1" x14ac:dyDescent="0.25">
      <c r="K249" s="13"/>
      <c r="L249" s="14"/>
      <c r="M249" s="14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11:28" s="12" customFormat="1" x14ac:dyDescent="0.25">
      <c r="K250" s="13"/>
      <c r="L250" s="14"/>
      <c r="M250" s="14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11:28" s="12" customFormat="1" x14ac:dyDescent="0.25">
      <c r="K251" s="13"/>
      <c r="L251" s="14"/>
      <c r="M251" s="14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1:28" s="12" customFormat="1" x14ac:dyDescent="0.25">
      <c r="K252" s="13"/>
      <c r="L252" s="14"/>
      <c r="M252" s="14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1:28" s="12" customFormat="1" x14ac:dyDescent="0.25">
      <c r="K253" s="13"/>
      <c r="L253" s="14"/>
      <c r="M253" s="14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1:28" s="12" customFormat="1" x14ac:dyDescent="0.25">
      <c r="K254" s="13"/>
      <c r="L254" s="14"/>
      <c r="M254" s="14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1:28" s="12" customFormat="1" x14ac:dyDescent="0.25">
      <c r="K255" s="13"/>
      <c r="L255" s="14"/>
      <c r="M255" s="14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1:28" s="12" customFormat="1" x14ac:dyDescent="0.25">
      <c r="K256" s="13"/>
      <c r="L256" s="14"/>
      <c r="M256" s="14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1:28" s="12" customFormat="1" x14ac:dyDescent="0.25">
      <c r="K257" s="13"/>
      <c r="L257" s="14"/>
      <c r="M257" s="14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1:28" s="12" customFormat="1" x14ac:dyDescent="0.25">
      <c r="K258" s="13"/>
      <c r="L258" s="14"/>
      <c r="M258" s="14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1:28" s="12" customFormat="1" x14ac:dyDescent="0.25">
      <c r="K259" s="13"/>
      <c r="L259" s="14"/>
      <c r="M259" s="14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1:28" s="12" customFormat="1" x14ac:dyDescent="0.25">
      <c r="K260" s="13"/>
      <c r="L260" s="14"/>
      <c r="M260" s="14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1:28" s="12" customFormat="1" x14ac:dyDescent="0.25">
      <c r="K261" s="13"/>
      <c r="L261" s="14"/>
      <c r="M261" s="14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1:28" s="12" customFormat="1" x14ac:dyDescent="0.25">
      <c r="K262" s="13"/>
      <c r="L262" s="14"/>
      <c r="M262" s="14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1:28" s="12" customFormat="1" x14ac:dyDescent="0.25">
      <c r="K263" s="13"/>
      <c r="L263" s="14"/>
      <c r="M263" s="14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1:28" s="12" customFormat="1" x14ac:dyDescent="0.25">
      <c r="K264" s="13"/>
      <c r="L264" s="14"/>
      <c r="M264" s="14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1:28" s="12" customFormat="1" x14ac:dyDescent="0.25">
      <c r="K265" s="13"/>
      <c r="L265" s="14"/>
      <c r="M265" s="14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1:28" s="12" customFormat="1" x14ac:dyDescent="0.25">
      <c r="K266" s="13"/>
      <c r="L266" s="14"/>
      <c r="M266" s="14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1:28" s="12" customFormat="1" x14ac:dyDescent="0.25">
      <c r="K267" s="13"/>
      <c r="L267" s="14"/>
      <c r="M267" s="14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1:28" s="12" customFormat="1" x14ac:dyDescent="0.25">
      <c r="K268" s="13"/>
      <c r="L268" s="14"/>
      <c r="M268" s="14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1:28" s="12" customFormat="1" x14ac:dyDescent="0.25">
      <c r="K269" s="13"/>
      <c r="L269" s="14"/>
      <c r="M269" s="14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1:28" s="12" customFormat="1" x14ac:dyDescent="0.25">
      <c r="K270" s="13"/>
      <c r="L270" s="14"/>
      <c r="M270" s="14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1:28" s="12" customFormat="1" x14ac:dyDescent="0.25">
      <c r="K271" s="13"/>
      <c r="L271" s="14"/>
      <c r="M271" s="14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1:28" s="12" customFormat="1" x14ac:dyDescent="0.25">
      <c r="K272" s="13"/>
      <c r="L272" s="14"/>
      <c r="M272" s="14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1:28" s="12" customFormat="1" x14ac:dyDescent="0.25">
      <c r="K273" s="13"/>
      <c r="L273" s="14"/>
      <c r="M273" s="14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11:28" s="12" customFormat="1" x14ac:dyDescent="0.25">
      <c r="K274" s="13"/>
      <c r="L274" s="14"/>
      <c r="M274" s="14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11:28" s="12" customFormat="1" x14ac:dyDescent="0.25">
      <c r="K275" s="13"/>
      <c r="L275" s="14"/>
      <c r="M275" s="14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1:28" s="12" customFormat="1" x14ac:dyDescent="0.25">
      <c r="K276" s="13"/>
      <c r="L276" s="14"/>
      <c r="M276" s="14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1:28" s="12" customFormat="1" x14ac:dyDescent="0.25">
      <c r="K277" s="13"/>
      <c r="L277" s="14"/>
      <c r="M277" s="14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1:28" s="12" customFormat="1" x14ac:dyDescent="0.25">
      <c r="K278" s="13"/>
      <c r="L278" s="14"/>
      <c r="M278" s="14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1:28" s="12" customFormat="1" x14ac:dyDescent="0.25">
      <c r="K279" s="13"/>
      <c r="L279" s="14"/>
      <c r="M279" s="14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1:28" s="12" customFormat="1" x14ac:dyDescent="0.25">
      <c r="K280" s="13"/>
      <c r="L280" s="14"/>
      <c r="M280" s="14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1:28" s="12" customFormat="1" x14ac:dyDescent="0.25">
      <c r="K281" s="13"/>
      <c r="L281" s="14"/>
      <c r="M281" s="14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1:28" s="12" customFormat="1" x14ac:dyDescent="0.25">
      <c r="K282" s="13"/>
      <c r="L282" s="14"/>
      <c r="M282" s="14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1:28" s="12" customFormat="1" x14ac:dyDescent="0.25">
      <c r="K283" s="13"/>
      <c r="L283" s="14"/>
      <c r="M283" s="14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1:28" s="12" customFormat="1" x14ac:dyDescent="0.25">
      <c r="K284" s="13"/>
      <c r="L284" s="14"/>
      <c r="M284" s="14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1:28" s="12" customFormat="1" x14ac:dyDescent="0.25">
      <c r="K285" s="13"/>
      <c r="L285" s="14"/>
      <c r="M285" s="14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11:28" s="12" customFormat="1" x14ac:dyDescent="0.25">
      <c r="K286" s="13"/>
      <c r="L286" s="14"/>
      <c r="M286" s="14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1:28" s="12" customFormat="1" x14ac:dyDescent="0.25">
      <c r="K287" s="13"/>
      <c r="L287" s="14"/>
      <c r="M287" s="14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1:28" s="12" customFormat="1" x14ac:dyDescent="0.25">
      <c r="K288" s="13"/>
      <c r="L288" s="14"/>
      <c r="M288" s="14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1:28" s="12" customFormat="1" x14ac:dyDescent="0.25">
      <c r="K289" s="13"/>
      <c r="L289" s="14"/>
      <c r="M289" s="14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1:28" s="12" customFormat="1" x14ac:dyDescent="0.25">
      <c r="K290" s="13"/>
      <c r="L290" s="14"/>
      <c r="M290" s="14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1:28" s="12" customFormat="1" x14ac:dyDescent="0.25">
      <c r="K291" s="13"/>
      <c r="L291" s="14"/>
      <c r="M291" s="14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11:28" s="12" customFormat="1" x14ac:dyDescent="0.25">
      <c r="K292" s="13"/>
      <c r="L292" s="14"/>
      <c r="M292" s="14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1:28" s="12" customFormat="1" x14ac:dyDescent="0.25">
      <c r="K293" s="13"/>
      <c r="L293" s="14"/>
      <c r="M293" s="14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1:28" s="12" customFormat="1" x14ac:dyDescent="0.25">
      <c r="K294" s="13"/>
      <c r="L294" s="14"/>
      <c r="M294" s="14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1:28" s="12" customFormat="1" x14ac:dyDescent="0.25">
      <c r="K295" s="13"/>
      <c r="L295" s="14"/>
      <c r="M295" s="14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1:28" s="12" customFormat="1" x14ac:dyDescent="0.25">
      <c r="K296" s="13"/>
      <c r="L296" s="14"/>
      <c r="M296" s="14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11:28" s="12" customFormat="1" x14ac:dyDescent="0.25">
      <c r="K297" s="13"/>
      <c r="L297" s="14"/>
      <c r="M297" s="14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11:28" s="12" customFormat="1" x14ac:dyDescent="0.25">
      <c r="K298" s="13"/>
      <c r="L298" s="14"/>
      <c r="M298" s="14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1:28" s="12" customFormat="1" x14ac:dyDescent="0.25">
      <c r="K299" s="13"/>
      <c r="L299" s="14"/>
      <c r="M299" s="14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1:28" s="12" customFormat="1" x14ac:dyDescent="0.25">
      <c r="K300" s="13"/>
      <c r="L300" s="14"/>
      <c r="M300" s="14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1:28" s="12" customFormat="1" x14ac:dyDescent="0.25">
      <c r="K301" s="13"/>
      <c r="L301" s="14"/>
      <c r="M301" s="14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1:28" s="12" customFormat="1" x14ac:dyDescent="0.25">
      <c r="K302" s="13"/>
      <c r="L302" s="14"/>
      <c r="M302" s="14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1:28" s="12" customFormat="1" x14ac:dyDescent="0.25">
      <c r="K303" s="13"/>
      <c r="L303" s="14"/>
      <c r="M303" s="14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1:28" s="12" customFormat="1" x14ac:dyDescent="0.25">
      <c r="K304" s="13"/>
      <c r="L304" s="14"/>
      <c r="M304" s="14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1:28" s="12" customFormat="1" x14ac:dyDescent="0.25">
      <c r="K305" s="13"/>
      <c r="L305" s="14"/>
      <c r="M305" s="14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1:28" s="12" customFormat="1" x14ac:dyDescent="0.25">
      <c r="K306" s="13"/>
      <c r="L306" s="14"/>
      <c r="M306" s="14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1:28" s="12" customFormat="1" x14ac:dyDescent="0.25">
      <c r="K307" s="13"/>
      <c r="L307" s="14"/>
      <c r="M307" s="14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1:28" s="12" customFormat="1" x14ac:dyDescent="0.25">
      <c r="K308" s="13"/>
      <c r="L308" s="14"/>
      <c r="M308" s="14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1:28" s="12" customFormat="1" x14ac:dyDescent="0.25">
      <c r="K309" s="13"/>
      <c r="L309" s="14"/>
      <c r="M309" s="14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1:28" s="12" customFormat="1" x14ac:dyDescent="0.25">
      <c r="K310" s="13"/>
      <c r="L310" s="14"/>
      <c r="M310" s="14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1:28" s="12" customFormat="1" x14ac:dyDescent="0.25">
      <c r="K311" s="13"/>
      <c r="L311" s="14"/>
      <c r="M311" s="14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1:28" s="12" customFormat="1" x14ac:dyDescent="0.25">
      <c r="K312" s="13"/>
      <c r="L312" s="14"/>
      <c r="M312" s="14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1:28" s="12" customFormat="1" x14ac:dyDescent="0.25">
      <c r="K313" s="13"/>
      <c r="L313" s="14"/>
      <c r="M313" s="14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1:28" s="12" customFormat="1" x14ac:dyDescent="0.25">
      <c r="K314" s="13"/>
      <c r="L314" s="14"/>
      <c r="M314" s="14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1:28" s="12" customFormat="1" x14ac:dyDescent="0.25">
      <c r="K315" s="13"/>
      <c r="L315" s="14"/>
      <c r="M315" s="14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1:28" s="12" customFormat="1" x14ac:dyDescent="0.25">
      <c r="K316" s="13"/>
      <c r="L316" s="14"/>
      <c r="M316" s="14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1:28" s="12" customFormat="1" x14ac:dyDescent="0.25">
      <c r="K317" s="13"/>
      <c r="L317" s="14"/>
      <c r="M317" s="14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1:28" s="12" customFormat="1" x14ac:dyDescent="0.25">
      <c r="K318" s="13"/>
      <c r="L318" s="14"/>
      <c r="M318" s="14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1:28" s="12" customFormat="1" x14ac:dyDescent="0.25">
      <c r="K319" s="13"/>
      <c r="L319" s="14"/>
      <c r="M319" s="14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1:28" s="12" customFormat="1" x14ac:dyDescent="0.25">
      <c r="K320" s="13"/>
      <c r="L320" s="14"/>
      <c r="M320" s="14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11:28" s="12" customFormat="1" x14ac:dyDescent="0.25">
      <c r="K321" s="13"/>
      <c r="L321" s="14"/>
      <c r="M321" s="14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11:28" s="12" customFormat="1" x14ac:dyDescent="0.25">
      <c r="K322" s="13"/>
      <c r="L322" s="14"/>
      <c r="M322" s="14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1:28" s="12" customFormat="1" x14ac:dyDescent="0.25">
      <c r="K323" s="13"/>
      <c r="L323" s="14"/>
      <c r="M323" s="14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11:28" s="12" customFormat="1" x14ac:dyDescent="0.25">
      <c r="K324" s="13"/>
      <c r="L324" s="14"/>
      <c r="M324" s="14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11:28" s="12" customFormat="1" x14ac:dyDescent="0.25">
      <c r="K325" s="13"/>
      <c r="L325" s="14"/>
      <c r="M325" s="14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spans="11:28" s="12" customFormat="1" x14ac:dyDescent="0.25">
      <c r="K326" s="13"/>
      <c r="L326" s="14"/>
      <c r="M326" s="14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spans="11:28" s="12" customFormat="1" x14ac:dyDescent="0.25">
      <c r="K327" s="13"/>
      <c r="L327" s="14"/>
      <c r="M327" s="14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1:28" s="12" customFormat="1" x14ac:dyDescent="0.25">
      <c r="K328" s="13"/>
      <c r="L328" s="14"/>
      <c r="M328" s="14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11:28" s="12" customFormat="1" x14ac:dyDescent="0.25">
      <c r="K329" s="13"/>
      <c r="L329" s="14"/>
      <c r="M329" s="14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11:28" s="12" customFormat="1" x14ac:dyDescent="0.25">
      <c r="K330" s="13"/>
      <c r="L330" s="14"/>
      <c r="M330" s="14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spans="11:28" s="12" customFormat="1" x14ac:dyDescent="0.25">
      <c r="K331" s="13"/>
      <c r="L331" s="14"/>
      <c r="M331" s="14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spans="11:28" s="12" customFormat="1" x14ac:dyDescent="0.25">
      <c r="K332" s="13"/>
      <c r="L332" s="14"/>
      <c r="M332" s="14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11:28" s="12" customFormat="1" x14ac:dyDescent="0.25">
      <c r="K333" s="13"/>
      <c r="L333" s="14"/>
      <c r="M333" s="14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spans="11:28" s="12" customFormat="1" x14ac:dyDescent="0.25">
      <c r="K334" s="13"/>
      <c r="L334" s="14"/>
      <c r="M334" s="14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spans="11:28" s="12" customFormat="1" x14ac:dyDescent="0.25">
      <c r="K335" s="13"/>
      <c r="L335" s="14"/>
      <c r="M335" s="14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spans="11:28" s="12" customFormat="1" x14ac:dyDescent="0.25">
      <c r="K336" s="13"/>
      <c r="L336" s="14"/>
      <c r="M336" s="14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spans="11:28" s="12" customFormat="1" x14ac:dyDescent="0.25">
      <c r="K337" s="13"/>
      <c r="L337" s="14"/>
      <c r="M337" s="14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spans="11:28" s="12" customFormat="1" x14ac:dyDescent="0.25">
      <c r="K338" s="13"/>
      <c r="L338" s="14"/>
      <c r="M338" s="14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spans="11:28" s="12" customFormat="1" x14ac:dyDescent="0.25">
      <c r="K339" s="13"/>
      <c r="L339" s="14"/>
      <c r="M339" s="14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spans="11:28" s="12" customFormat="1" x14ac:dyDescent="0.25">
      <c r="K340" s="13"/>
      <c r="L340" s="14"/>
      <c r="M340" s="14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spans="11:28" s="12" customFormat="1" x14ac:dyDescent="0.25">
      <c r="K341" s="13"/>
      <c r="L341" s="14"/>
      <c r="M341" s="14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11:28" s="12" customFormat="1" x14ac:dyDescent="0.25">
      <c r="K342" s="13"/>
      <c r="L342" s="14"/>
      <c r="M342" s="14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spans="11:28" s="12" customFormat="1" x14ac:dyDescent="0.25">
      <c r="K343" s="13"/>
      <c r="L343" s="14"/>
      <c r="M343" s="14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spans="11:28" s="12" customFormat="1" x14ac:dyDescent="0.25">
      <c r="K344" s="13"/>
      <c r="L344" s="14"/>
      <c r="M344" s="14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spans="11:28" s="12" customFormat="1" x14ac:dyDescent="0.25">
      <c r="K345" s="13"/>
      <c r="L345" s="14"/>
      <c r="M345" s="14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11:28" s="12" customFormat="1" x14ac:dyDescent="0.25">
      <c r="K346" s="13"/>
      <c r="L346" s="14"/>
      <c r="M346" s="14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11:28" s="12" customFormat="1" x14ac:dyDescent="0.25">
      <c r="K347" s="13"/>
      <c r="L347" s="14"/>
      <c r="M347" s="14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spans="11:28" s="12" customFormat="1" x14ac:dyDescent="0.25">
      <c r="K348" s="13"/>
      <c r="L348" s="14"/>
      <c r="M348" s="14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spans="11:28" s="12" customFormat="1" x14ac:dyDescent="0.25">
      <c r="K349" s="13"/>
      <c r="L349" s="14"/>
      <c r="M349" s="14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spans="11:28" s="12" customFormat="1" x14ac:dyDescent="0.25">
      <c r="K350" s="13"/>
      <c r="L350" s="14"/>
      <c r="M350" s="14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spans="11:28" s="12" customFormat="1" x14ac:dyDescent="0.25">
      <c r="K351" s="13"/>
      <c r="L351" s="14"/>
      <c r="M351" s="14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11:28" s="12" customFormat="1" x14ac:dyDescent="0.25">
      <c r="K352" s="13"/>
      <c r="L352" s="14"/>
      <c r="M352" s="14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  <row r="353" spans="11:28" s="12" customFormat="1" x14ac:dyDescent="0.25">
      <c r="K353" s="13"/>
      <c r="L353" s="14"/>
      <c r="M353" s="14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</row>
    <row r="354" spans="11:28" s="12" customFormat="1" x14ac:dyDescent="0.25">
      <c r="K354" s="13"/>
      <c r="L354" s="14"/>
      <c r="M354" s="14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spans="11:28" s="12" customFormat="1" x14ac:dyDescent="0.25">
      <c r="K355" s="13"/>
      <c r="L355" s="14"/>
      <c r="M355" s="14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</row>
    <row r="356" spans="11:28" s="12" customFormat="1" x14ac:dyDescent="0.25">
      <c r="K356" s="13"/>
      <c r="L356" s="14"/>
      <c r="M356" s="14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spans="11:28" s="12" customFormat="1" x14ac:dyDescent="0.25">
      <c r="K357" s="13"/>
      <c r="L357" s="14"/>
      <c r="M357" s="14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</row>
    <row r="358" spans="11:28" s="12" customFormat="1" x14ac:dyDescent="0.25">
      <c r="K358" s="13"/>
      <c r="L358" s="14"/>
      <c r="M358" s="14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</row>
    <row r="359" spans="11:28" s="12" customFormat="1" x14ac:dyDescent="0.25">
      <c r="K359" s="13"/>
      <c r="L359" s="14"/>
      <c r="M359" s="14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</row>
    <row r="360" spans="11:28" s="12" customFormat="1" x14ac:dyDescent="0.25">
      <c r="K360" s="13"/>
      <c r="L360" s="14"/>
      <c r="M360" s="14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</row>
    <row r="361" spans="11:28" s="12" customFormat="1" x14ac:dyDescent="0.25">
      <c r="K361" s="13"/>
      <c r="L361" s="14"/>
      <c r="M361" s="14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</row>
    <row r="362" spans="11:28" s="12" customFormat="1" x14ac:dyDescent="0.25">
      <c r="K362" s="13"/>
      <c r="L362" s="14"/>
      <c r="M362" s="14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</row>
    <row r="363" spans="11:28" s="12" customFormat="1" x14ac:dyDescent="0.25">
      <c r="K363" s="13"/>
      <c r="L363" s="14"/>
      <c r="M363" s="14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</row>
    <row r="364" spans="11:28" s="12" customFormat="1" x14ac:dyDescent="0.25">
      <c r="K364" s="13"/>
      <c r="L364" s="14"/>
      <c r="M364" s="14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</row>
    <row r="365" spans="11:28" s="12" customFormat="1" x14ac:dyDescent="0.25">
      <c r="K365" s="13"/>
      <c r="L365" s="14"/>
      <c r="M365" s="14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</row>
    <row r="366" spans="11:28" s="12" customFormat="1" x14ac:dyDescent="0.25">
      <c r="K366" s="13"/>
      <c r="L366" s="14"/>
      <c r="M366" s="14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</row>
    <row r="367" spans="11:28" s="12" customFormat="1" x14ac:dyDescent="0.25">
      <c r="K367" s="13"/>
      <c r="L367" s="14"/>
      <c r="M367" s="14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</row>
    <row r="368" spans="11:28" s="12" customFormat="1" x14ac:dyDescent="0.25">
      <c r="K368" s="13"/>
      <c r="L368" s="14"/>
      <c r="M368" s="14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</row>
    <row r="369" spans="11:28" s="12" customFormat="1" x14ac:dyDescent="0.25">
      <c r="K369" s="13"/>
      <c r="L369" s="14"/>
      <c r="M369" s="14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</sheetData>
  <mergeCells count="10">
    <mergeCell ref="A1:I1"/>
    <mergeCell ref="A2:I2"/>
    <mergeCell ref="A8:B8"/>
    <mergeCell ref="C8:F8"/>
    <mergeCell ref="G8:I8"/>
    <mergeCell ref="A9:B10"/>
    <mergeCell ref="C9:F9"/>
    <mergeCell ref="G9:G10"/>
    <mergeCell ref="H9:H10"/>
    <mergeCell ref="I9:I10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workbookViewId="0">
      <selection activeCell="K16" sqref="K16"/>
    </sheetView>
  </sheetViews>
  <sheetFormatPr defaultRowHeight="12.75" x14ac:dyDescent="0.2"/>
  <cols>
    <col min="1" max="1" width="14.42578125" customWidth="1"/>
    <col min="2" max="2" width="15" customWidth="1"/>
    <col min="3" max="3" width="23.42578125" bestFit="1" customWidth="1"/>
    <col min="4" max="4" width="15.42578125" customWidth="1"/>
    <col min="5" max="5" width="20.28515625" bestFit="1" customWidth="1"/>
    <col min="6" max="6" width="15.42578125" bestFit="1" customWidth="1"/>
    <col min="7" max="7" width="11.7109375" bestFit="1" customWidth="1"/>
  </cols>
  <sheetData>
    <row r="3" spans="1:7" x14ac:dyDescent="0.2">
      <c r="A3" s="6" t="s">
        <v>136</v>
      </c>
      <c r="B3" s="6" t="s">
        <v>47</v>
      </c>
    </row>
    <row r="4" spans="1:7" x14ac:dyDescent="0.2">
      <c r="B4" t="s">
        <v>28</v>
      </c>
      <c r="D4" t="s">
        <v>229</v>
      </c>
      <c r="E4" t="s">
        <v>15</v>
      </c>
      <c r="F4" t="s">
        <v>230</v>
      </c>
      <c r="G4" t="s">
        <v>14</v>
      </c>
    </row>
    <row r="5" spans="1:7" x14ac:dyDescent="0.2">
      <c r="A5" s="6" t="s">
        <v>13</v>
      </c>
      <c r="B5" t="s">
        <v>11</v>
      </c>
      <c r="C5" t="s">
        <v>31</v>
      </c>
      <c r="E5" t="s">
        <v>48</v>
      </c>
    </row>
    <row r="6" spans="1:7" x14ac:dyDescent="0.2">
      <c r="A6" s="7" t="s">
        <v>96</v>
      </c>
      <c r="B6" s="9">
        <v>-15701000</v>
      </c>
      <c r="C6" s="9">
        <v>13769800</v>
      </c>
      <c r="D6" s="9">
        <v>-1931200</v>
      </c>
      <c r="E6" s="9"/>
      <c r="F6" s="9"/>
      <c r="G6" s="9">
        <v>-1931200</v>
      </c>
    </row>
    <row r="7" spans="1:7" x14ac:dyDescent="0.2">
      <c r="A7" s="7" t="s">
        <v>100</v>
      </c>
      <c r="B7" s="9"/>
      <c r="C7" s="9">
        <v>90000</v>
      </c>
      <c r="D7" s="9">
        <v>90000</v>
      </c>
      <c r="E7" s="9"/>
      <c r="F7" s="9"/>
      <c r="G7" s="9">
        <v>90000</v>
      </c>
    </row>
    <row r="8" spans="1:7" x14ac:dyDescent="0.2">
      <c r="A8" s="7" t="s">
        <v>112</v>
      </c>
      <c r="B8" s="9"/>
      <c r="C8" s="9">
        <v>7500</v>
      </c>
      <c r="D8" s="9">
        <v>7500</v>
      </c>
      <c r="E8" s="9"/>
      <c r="F8" s="9"/>
      <c r="G8" s="9">
        <v>7500</v>
      </c>
    </row>
    <row r="9" spans="1:7" x14ac:dyDescent="0.2">
      <c r="A9" s="7" t="s">
        <v>109</v>
      </c>
      <c r="B9" s="9">
        <v>315000</v>
      </c>
      <c r="C9" s="9"/>
      <c r="D9" s="9">
        <v>315000</v>
      </c>
      <c r="E9" s="9"/>
      <c r="F9" s="9"/>
      <c r="G9" s="9">
        <v>315000</v>
      </c>
    </row>
    <row r="10" spans="1:7" x14ac:dyDescent="0.2">
      <c r="A10" s="7" t="s">
        <v>115</v>
      </c>
      <c r="B10" s="9"/>
      <c r="C10" s="9">
        <v>51500</v>
      </c>
      <c r="D10" s="9">
        <v>51500</v>
      </c>
      <c r="E10" s="9"/>
      <c r="F10" s="9"/>
      <c r="G10" s="9">
        <v>51500</v>
      </c>
    </row>
    <row r="11" spans="1:7" x14ac:dyDescent="0.2">
      <c r="A11" s="7" t="s">
        <v>102</v>
      </c>
      <c r="B11" s="9"/>
      <c r="C11" s="9">
        <v>36500</v>
      </c>
      <c r="D11" s="9">
        <v>36500</v>
      </c>
      <c r="E11" s="9"/>
      <c r="F11" s="9"/>
      <c r="G11" s="9">
        <v>36500</v>
      </c>
    </row>
    <row r="12" spans="1:7" x14ac:dyDescent="0.2">
      <c r="A12" s="7" t="s">
        <v>103</v>
      </c>
      <c r="B12" s="9">
        <v>185000</v>
      </c>
      <c r="C12" s="9">
        <v>202000</v>
      </c>
      <c r="D12" s="9">
        <v>387000</v>
      </c>
      <c r="E12" s="9"/>
      <c r="F12" s="9"/>
      <c r="G12" s="9">
        <v>387000</v>
      </c>
    </row>
    <row r="13" spans="1:7" x14ac:dyDescent="0.2">
      <c r="A13" s="7" t="s">
        <v>104</v>
      </c>
      <c r="B13" s="9"/>
      <c r="C13" s="9">
        <v>30700</v>
      </c>
      <c r="D13" s="9">
        <v>30700</v>
      </c>
      <c r="E13" s="9"/>
      <c r="F13" s="9"/>
      <c r="G13" s="9">
        <v>30700</v>
      </c>
    </row>
    <row r="14" spans="1:7" x14ac:dyDescent="0.2">
      <c r="A14" s="7" t="s">
        <v>89</v>
      </c>
      <c r="B14" s="9"/>
      <c r="C14" s="9">
        <v>87000</v>
      </c>
      <c r="D14" s="9">
        <v>87000</v>
      </c>
      <c r="E14" s="9"/>
      <c r="F14" s="9"/>
      <c r="G14" s="9">
        <v>87000</v>
      </c>
    </row>
    <row r="15" spans="1:7" x14ac:dyDescent="0.2">
      <c r="A15" s="7" t="s">
        <v>91</v>
      </c>
      <c r="B15" s="9">
        <v>50000</v>
      </c>
      <c r="C15" s="9"/>
      <c r="D15" s="9">
        <v>50000</v>
      </c>
      <c r="E15" s="9"/>
      <c r="F15" s="9"/>
      <c r="G15" s="9">
        <v>50000</v>
      </c>
    </row>
    <row r="16" spans="1:7" x14ac:dyDescent="0.2">
      <c r="A16" s="7" t="s">
        <v>93</v>
      </c>
      <c r="B16" s="9">
        <v>65000</v>
      </c>
      <c r="C16" s="9"/>
      <c r="D16" s="9">
        <v>65000</v>
      </c>
      <c r="E16" s="9"/>
      <c r="F16" s="9"/>
      <c r="G16" s="9">
        <v>65000</v>
      </c>
    </row>
    <row r="17" spans="1:7" x14ac:dyDescent="0.2">
      <c r="A17" s="7" t="s">
        <v>22</v>
      </c>
      <c r="B17" s="9">
        <v>-2544000</v>
      </c>
      <c r="C17" s="9"/>
      <c r="D17" s="9">
        <v>-2544000</v>
      </c>
      <c r="E17" s="9"/>
      <c r="F17" s="9"/>
      <c r="G17" s="9">
        <v>-2544000</v>
      </c>
    </row>
    <row r="18" spans="1:7" x14ac:dyDescent="0.2">
      <c r="A18" s="7" t="s">
        <v>25</v>
      </c>
      <c r="B18" s="9">
        <v>-498000</v>
      </c>
      <c r="C18" s="9"/>
      <c r="D18" s="9">
        <v>-498000</v>
      </c>
      <c r="E18" s="9">
        <v>-106718680</v>
      </c>
      <c r="F18" s="9">
        <v>-106718680</v>
      </c>
      <c r="G18" s="9">
        <v>-107216680</v>
      </c>
    </row>
    <row r="19" spans="1:7" x14ac:dyDescent="0.2">
      <c r="A19" s="7" t="s">
        <v>7</v>
      </c>
      <c r="B19" s="9"/>
      <c r="C19" s="9"/>
      <c r="D19" s="9"/>
      <c r="E19" s="9">
        <v>106718680</v>
      </c>
      <c r="F19" s="9">
        <v>106718680</v>
      </c>
      <c r="G19" s="9">
        <v>106718680</v>
      </c>
    </row>
    <row r="20" spans="1:7" x14ac:dyDescent="0.2">
      <c r="A20" s="7" t="s">
        <v>63</v>
      </c>
      <c r="B20" s="9"/>
      <c r="C20" s="9">
        <v>-87000</v>
      </c>
      <c r="D20" s="9">
        <v>-87000</v>
      </c>
      <c r="E20" s="9"/>
      <c r="F20" s="9"/>
      <c r="G20" s="9">
        <v>-87000</v>
      </c>
    </row>
    <row r="21" spans="1:7" x14ac:dyDescent="0.2">
      <c r="A21" s="7" t="s">
        <v>27</v>
      </c>
      <c r="B21" s="9">
        <v>-100000</v>
      </c>
      <c r="C21" s="9"/>
      <c r="D21" s="9">
        <v>-100000</v>
      </c>
      <c r="E21" s="9"/>
      <c r="F21" s="9"/>
      <c r="G21" s="9">
        <v>-100000</v>
      </c>
    </row>
    <row r="22" spans="1:7" x14ac:dyDescent="0.2">
      <c r="A22" s="7" t="s">
        <v>20</v>
      </c>
      <c r="B22" s="9">
        <v>2000000</v>
      </c>
      <c r="C22" s="9"/>
      <c r="D22" s="9">
        <v>2000000</v>
      </c>
      <c r="E22" s="9"/>
      <c r="F22" s="9"/>
      <c r="G22" s="9">
        <v>2000000</v>
      </c>
    </row>
    <row r="23" spans="1:7" x14ac:dyDescent="0.2">
      <c r="A23" s="7" t="s">
        <v>26</v>
      </c>
      <c r="B23" s="9">
        <v>0</v>
      </c>
      <c r="C23" s="9"/>
      <c r="D23" s="9">
        <v>0</v>
      </c>
      <c r="E23" s="9"/>
      <c r="F23" s="9"/>
      <c r="G23" s="9">
        <v>0</v>
      </c>
    </row>
    <row r="24" spans="1:7" x14ac:dyDescent="0.2">
      <c r="A24" s="7" t="s">
        <v>29</v>
      </c>
      <c r="B24" s="9">
        <v>170000</v>
      </c>
      <c r="C24" s="9"/>
      <c r="D24" s="9">
        <v>170000</v>
      </c>
      <c r="E24" s="9"/>
      <c r="F24" s="9"/>
      <c r="G24" s="9">
        <v>170000</v>
      </c>
    </row>
    <row r="25" spans="1:7" x14ac:dyDescent="0.2">
      <c r="A25" s="7" t="s">
        <v>36</v>
      </c>
      <c r="B25" s="9">
        <v>-450000</v>
      </c>
      <c r="C25" s="9"/>
      <c r="D25" s="9">
        <v>-450000</v>
      </c>
      <c r="E25" s="9"/>
      <c r="F25" s="9"/>
      <c r="G25" s="9">
        <v>-450000</v>
      </c>
    </row>
    <row r="26" spans="1:7" x14ac:dyDescent="0.2">
      <c r="A26" s="7" t="s">
        <v>85</v>
      </c>
      <c r="B26" s="9">
        <v>2000000</v>
      </c>
      <c r="C26" s="9"/>
      <c r="D26" s="9">
        <v>2000000</v>
      </c>
      <c r="E26" s="9"/>
      <c r="F26" s="9"/>
      <c r="G26" s="9">
        <v>2000000</v>
      </c>
    </row>
    <row r="27" spans="1:7" x14ac:dyDescent="0.2">
      <c r="A27" s="7" t="s">
        <v>43</v>
      </c>
      <c r="B27" s="9">
        <v>2000000</v>
      </c>
      <c r="C27" s="9"/>
      <c r="D27" s="9">
        <v>2000000</v>
      </c>
      <c r="E27" s="9"/>
      <c r="F27" s="9"/>
      <c r="G27" s="9">
        <v>2000000</v>
      </c>
    </row>
    <row r="28" spans="1:7" x14ac:dyDescent="0.2">
      <c r="A28" s="7" t="s">
        <v>40</v>
      </c>
      <c r="B28" s="9">
        <v>-150000</v>
      </c>
      <c r="C28" s="9"/>
      <c r="D28" s="9">
        <v>-150000</v>
      </c>
      <c r="E28" s="9"/>
      <c r="F28" s="9"/>
      <c r="G28" s="9">
        <v>-150000</v>
      </c>
    </row>
    <row r="29" spans="1:7" x14ac:dyDescent="0.2">
      <c r="A29" s="7" t="s">
        <v>179</v>
      </c>
      <c r="B29" s="9">
        <v>100000</v>
      </c>
      <c r="C29" s="9"/>
      <c r="D29" s="9">
        <v>100000</v>
      </c>
      <c r="E29" s="9"/>
      <c r="F29" s="9"/>
      <c r="G29" s="9">
        <v>100000</v>
      </c>
    </row>
    <row r="30" spans="1:7" x14ac:dyDescent="0.2">
      <c r="A30" s="7" t="s">
        <v>160</v>
      </c>
      <c r="B30" s="9">
        <v>-250000</v>
      </c>
      <c r="C30" s="9"/>
      <c r="D30" s="9">
        <v>-250000</v>
      </c>
      <c r="E30" s="9"/>
      <c r="F30" s="9"/>
      <c r="G30" s="9">
        <v>-250000</v>
      </c>
    </row>
    <row r="31" spans="1:7" x14ac:dyDescent="0.2">
      <c r="A31" s="7" t="s">
        <v>144</v>
      </c>
      <c r="B31" s="9">
        <v>120000</v>
      </c>
      <c r="C31" s="9"/>
      <c r="D31" s="9">
        <v>120000</v>
      </c>
      <c r="E31" s="9"/>
      <c r="F31" s="9"/>
      <c r="G31" s="9">
        <v>120000</v>
      </c>
    </row>
    <row r="32" spans="1:7" x14ac:dyDescent="0.2">
      <c r="A32" s="7" t="s">
        <v>147</v>
      </c>
      <c r="B32" s="9">
        <v>1100000</v>
      </c>
      <c r="C32" s="9"/>
      <c r="D32" s="9">
        <v>1100000</v>
      </c>
      <c r="E32" s="9"/>
      <c r="F32" s="9"/>
      <c r="G32" s="9">
        <v>1100000</v>
      </c>
    </row>
    <row r="33" spans="1:7" x14ac:dyDescent="0.2">
      <c r="A33" s="7" t="s">
        <v>150</v>
      </c>
      <c r="B33" s="9">
        <v>400000</v>
      </c>
      <c r="C33" s="9"/>
      <c r="D33" s="9">
        <v>400000</v>
      </c>
      <c r="E33" s="9"/>
      <c r="F33" s="9"/>
      <c r="G33" s="9">
        <v>400000</v>
      </c>
    </row>
    <row r="34" spans="1:7" x14ac:dyDescent="0.2">
      <c r="A34" s="7" t="s">
        <v>213</v>
      </c>
      <c r="B34" s="9">
        <v>-3000000</v>
      </c>
      <c r="C34" s="9"/>
      <c r="D34" s="9">
        <v>-3000000</v>
      </c>
      <c r="E34" s="9"/>
      <c r="F34" s="9"/>
      <c r="G34" s="9">
        <v>-3000000</v>
      </c>
    </row>
    <row r="35" spans="1:7" x14ac:dyDescent="0.2">
      <c r="A35" s="7" t="s">
        <v>203</v>
      </c>
      <c r="B35" s="9">
        <v>0</v>
      </c>
      <c r="C35" s="9">
        <v>0</v>
      </c>
      <c r="D35" s="9">
        <v>0</v>
      </c>
      <c r="E35" s="9"/>
      <c r="F35" s="9"/>
      <c r="G35" s="9">
        <v>0</v>
      </c>
    </row>
    <row r="36" spans="1:7" x14ac:dyDescent="0.2">
      <c r="A36" s="7" t="s">
        <v>14</v>
      </c>
      <c r="B36" s="9">
        <v>-14188000</v>
      </c>
      <c r="C36" s="9">
        <v>14188000</v>
      </c>
      <c r="D36" s="9">
        <v>0</v>
      </c>
      <c r="E36" s="9">
        <v>0</v>
      </c>
      <c r="F36" s="9">
        <v>0</v>
      </c>
      <c r="G36" s="9">
        <v>0</v>
      </c>
    </row>
  </sheetData>
  <pageMargins left="0.70866141732283472" right="0.70866141732283472" top="0.74803149606299213" bottom="0.74803149606299213" header="0.31496062992125984" footer="0.31496062992125984"/>
  <pageSetup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workbookViewId="0">
      <selection activeCell="A4" sqref="A4:D20"/>
    </sheetView>
  </sheetViews>
  <sheetFormatPr defaultRowHeight="12.75" x14ac:dyDescent="0.2"/>
  <cols>
    <col min="1" max="1" width="35" bestFit="1" customWidth="1"/>
    <col min="2" max="2" width="20.140625" customWidth="1"/>
    <col min="3" max="3" width="13.85546875" bestFit="1" customWidth="1"/>
    <col min="4" max="4" width="17" bestFit="1" customWidth="1"/>
  </cols>
  <sheetData>
    <row r="3" spans="1:5" ht="13.5" thickBot="1" x14ac:dyDescent="0.25"/>
    <row r="4" spans="1:5" ht="18.75" thickBot="1" x14ac:dyDescent="0.3">
      <c r="A4" s="140" t="s">
        <v>223</v>
      </c>
      <c r="B4" s="141" t="s">
        <v>10</v>
      </c>
      <c r="C4" s="142" t="s">
        <v>221</v>
      </c>
      <c r="D4" s="141" t="s">
        <v>15</v>
      </c>
      <c r="E4" s="128"/>
    </row>
    <row r="5" spans="1:5" ht="18" x14ac:dyDescent="0.25">
      <c r="A5" s="143" t="s">
        <v>224</v>
      </c>
      <c r="B5" s="131"/>
      <c r="C5" s="132"/>
      <c r="D5" s="131"/>
      <c r="E5" s="65"/>
    </row>
    <row r="6" spans="1:5" ht="18" x14ac:dyDescent="0.25">
      <c r="A6" s="143"/>
      <c r="B6" s="131"/>
      <c r="C6" s="132"/>
      <c r="D6" s="131"/>
      <c r="E6" s="65"/>
    </row>
    <row r="7" spans="1:5" ht="18" x14ac:dyDescent="0.25">
      <c r="A7" s="130" t="s">
        <v>222</v>
      </c>
      <c r="B7" s="133">
        <v>1473831</v>
      </c>
      <c r="C7" s="134"/>
      <c r="D7" s="133"/>
      <c r="E7" s="65"/>
    </row>
    <row r="8" spans="1:5" ht="18" x14ac:dyDescent="0.25">
      <c r="A8" s="130" t="s">
        <v>217</v>
      </c>
      <c r="B8" s="133"/>
      <c r="C8" s="134"/>
      <c r="D8" s="133">
        <v>106718680</v>
      </c>
      <c r="E8" s="65"/>
    </row>
    <row r="9" spans="1:5" ht="18" x14ac:dyDescent="0.25">
      <c r="A9" s="130" t="s">
        <v>218</v>
      </c>
      <c r="B9" s="133">
        <v>3342000</v>
      </c>
      <c r="C9" s="134">
        <v>3700000</v>
      </c>
      <c r="D9" s="133"/>
      <c r="E9" s="65"/>
    </row>
    <row r="10" spans="1:5" ht="18" x14ac:dyDescent="0.25">
      <c r="A10" s="130" t="s">
        <v>219</v>
      </c>
      <c r="B10" s="133"/>
      <c r="C10" s="134">
        <v>1620000</v>
      </c>
      <c r="D10" s="133"/>
      <c r="E10" s="65"/>
    </row>
    <row r="11" spans="1:5" ht="18.75" thickBot="1" x14ac:dyDescent="0.3">
      <c r="A11" s="130" t="s">
        <v>220</v>
      </c>
      <c r="B11" s="133">
        <v>1129291</v>
      </c>
      <c r="C11" s="134"/>
      <c r="D11" s="133"/>
      <c r="E11" s="65"/>
    </row>
    <row r="12" spans="1:5" ht="18.75" thickBot="1" x14ac:dyDescent="0.3">
      <c r="A12" s="138" t="s">
        <v>5</v>
      </c>
      <c r="B12" s="139">
        <f>SUM(B5:B11)</f>
        <v>5945122</v>
      </c>
      <c r="C12" s="139">
        <f t="shared" ref="C12:D12" si="0">SUM(C5:C11)</f>
        <v>5320000</v>
      </c>
      <c r="D12" s="139">
        <f t="shared" si="0"/>
        <v>106718680</v>
      </c>
      <c r="E12" s="65"/>
    </row>
    <row r="13" spans="1:5" ht="18" x14ac:dyDescent="0.25">
      <c r="A13" s="143" t="s">
        <v>225</v>
      </c>
      <c r="B13" s="133"/>
      <c r="C13" s="134"/>
      <c r="D13" s="133"/>
      <c r="E13" s="65"/>
    </row>
    <row r="14" spans="1:5" ht="18" x14ac:dyDescent="0.25">
      <c r="A14" s="143"/>
      <c r="B14" s="133"/>
      <c r="C14" s="134"/>
      <c r="D14" s="133"/>
      <c r="E14" s="65"/>
    </row>
    <row r="15" spans="1:5" ht="18" x14ac:dyDescent="0.25">
      <c r="A15" s="130" t="s">
        <v>216</v>
      </c>
      <c r="B15" s="133"/>
      <c r="C15" s="134">
        <v>1013000</v>
      </c>
      <c r="D15" s="133"/>
      <c r="E15" s="65"/>
    </row>
    <row r="16" spans="1:5" ht="18" x14ac:dyDescent="0.25">
      <c r="A16" s="130" t="s">
        <v>217</v>
      </c>
      <c r="B16" s="133">
        <v>553122</v>
      </c>
      <c r="C16" s="134">
        <v>1307000</v>
      </c>
      <c r="D16" s="133">
        <v>106718680</v>
      </c>
      <c r="E16" s="65"/>
    </row>
    <row r="17" spans="1:5" ht="18" x14ac:dyDescent="0.25">
      <c r="A17" s="130" t="s">
        <v>218</v>
      </c>
      <c r="B17" s="133"/>
      <c r="C17" s="134"/>
      <c r="D17" s="133"/>
      <c r="E17" s="65"/>
    </row>
    <row r="18" spans="1:5" ht="18" x14ac:dyDescent="0.25">
      <c r="A18" s="130" t="s">
        <v>219</v>
      </c>
      <c r="B18" s="133">
        <v>5392000</v>
      </c>
      <c r="C18" s="134"/>
      <c r="D18" s="133"/>
      <c r="E18" s="65"/>
    </row>
    <row r="19" spans="1:5" ht="18.75" thickBot="1" x14ac:dyDescent="0.3">
      <c r="A19" s="135" t="s">
        <v>220</v>
      </c>
      <c r="B19" s="136"/>
      <c r="C19" s="137">
        <v>3000000</v>
      </c>
      <c r="D19" s="136"/>
      <c r="E19" s="65"/>
    </row>
    <row r="20" spans="1:5" ht="18.75" thickBot="1" x14ac:dyDescent="0.3">
      <c r="A20" s="138" t="s">
        <v>5</v>
      </c>
      <c r="B20" s="139">
        <f>SUM(B13:B19)</f>
        <v>5945122</v>
      </c>
      <c r="C20" s="139">
        <f t="shared" ref="C20:D20" si="1">SUM(C13:C19)</f>
        <v>5320000</v>
      </c>
      <c r="D20" s="139">
        <f t="shared" si="1"/>
        <v>106718680</v>
      </c>
      <c r="E20" s="65"/>
    </row>
    <row r="21" spans="1:5" ht="18" x14ac:dyDescent="0.25">
      <c r="A21" s="65"/>
      <c r="B21" s="65"/>
      <c r="C21" s="129">
        <f>+C20-C12</f>
        <v>0</v>
      </c>
      <c r="D21" s="65"/>
      <c r="E21" s="65"/>
    </row>
    <row r="22" spans="1:5" ht="18" x14ac:dyDescent="0.25">
      <c r="A22" s="65"/>
      <c r="B22" s="65"/>
      <c r="C22" s="65"/>
      <c r="D22" s="65"/>
      <c r="E22" s="65"/>
    </row>
    <row r="23" spans="1:5" ht="18" x14ac:dyDescent="0.25">
      <c r="A23" s="65"/>
      <c r="B23" s="65"/>
      <c r="C23" s="65"/>
      <c r="D23" s="65"/>
      <c r="E23" s="65"/>
    </row>
    <row r="24" spans="1:5" ht="18" x14ac:dyDescent="0.25">
      <c r="A24" s="65"/>
      <c r="B24" s="65"/>
      <c r="C24" s="65"/>
      <c r="D24" s="65"/>
      <c r="E24" s="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177"/>
  <sheetViews>
    <sheetView tabSelected="1" topLeftCell="D1" workbookViewId="0">
      <selection activeCell="J64" sqref="J64"/>
    </sheetView>
  </sheetViews>
  <sheetFormatPr defaultRowHeight="12.75" x14ac:dyDescent="0.2"/>
  <cols>
    <col min="1" max="1" width="15.85546875" bestFit="1" customWidth="1"/>
    <col min="2" max="2" width="15.140625" bestFit="1" customWidth="1"/>
    <col min="3" max="3" width="77.28515625" bestFit="1" customWidth="1"/>
    <col min="4" max="4" width="19.5703125" bestFit="1" customWidth="1"/>
    <col min="5" max="5" width="16" style="99" hidden="1" customWidth="1"/>
    <col min="6" max="6" width="15.7109375" style="91" hidden="1" customWidth="1"/>
    <col min="7" max="7" width="17.7109375" bestFit="1" customWidth="1"/>
    <col min="8" max="8" width="26.5703125" customWidth="1"/>
    <col min="9" max="9" width="27.140625" bestFit="1" customWidth="1"/>
    <col min="10" max="10" width="88.42578125" customWidth="1"/>
    <col min="11" max="11" width="22" bestFit="1" customWidth="1"/>
  </cols>
  <sheetData>
    <row r="1" spans="1:11" x14ac:dyDescent="0.2">
      <c r="A1" s="12"/>
      <c r="B1" s="196" t="s">
        <v>6</v>
      </c>
      <c r="C1" s="196"/>
      <c r="D1" s="196"/>
      <c r="E1" s="197"/>
      <c r="F1" s="196"/>
      <c r="G1" s="196"/>
      <c r="H1" s="12"/>
      <c r="I1" s="12"/>
      <c r="J1" s="12"/>
      <c r="K1" s="12"/>
    </row>
    <row r="2" spans="1:11" x14ac:dyDescent="0.2">
      <c r="A2" s="12"/>
      <c r="B2" s="196" t="s">
        <v>137</v>
      </c>
      <c r="C2" s="196"/>
      <c r="D2" s="196"/>
      <c r="E2" s="197"/>
      <c r="F2" s="196"/>
      <c r="G2" s="196"/>
      <c r="H2" s="12"/>
      <c r="I2" s="12"/>
      <c r="J2" s="12"/>
      <c r="K2" s="12"/>
    </row>
    <row r="3" spans="1:11" x14ac:dyDescent="0.2">
      <c r="A3" s="12"/>
      <c r="B3" s="85"/>
      <c r="C3" s="85"/>
      <c r="D3" s="85"/>
      <c r="E3" s="95"/>
      <c r="F3" s="101"/>
      <c r="G3" s="85"/>
      <c r="H3" s="12"/>
      <c r="I3" s="12"/>
      <c r="J3" s="12"/>
      <c r="K3" s="12"/>
    </row>
    <row r="4" spans="1:11" x14ac:dyDescent="0.2">
      <c r="A4" s="12"/>
      <c r="B4" s="85"/>
      <c r="C4" s="85"/>
      <c r="D4" s="85"/>
      <c r="E4" s="95"/>
      <c r="F4" s="101"/>
      <c r="G4" s="85"/>
      <c r="H4" s="12"/>
      <c r="I4" s="12"/>
      <c r="J4" s="12"/>
      <c r="K4" s="12"/>
    </row>
    <row r="5" spans="1:11" ht="15" x14ac:dyDescent="0.25">
      <c r="A5" s="86" t="s">
        <v>110</v>
      </c>
      <c r="B5" s="87"/>
      <c r="C5" s="86"/>
      <c r="D5" s="86"/>
      <c r="E5" s="96"/>
      <c r="F5" s="102"/>
      <c r="G5" s="86"/>
      <c r="H5" s="86"/>
      <c r="I5" s="86"/>
      <c r="J5" s="86"/>
      <c r="K5" s="12"/>
    </row>
    <row r="6" spans="1:11" ht="15" customHeight="1" x14ac:dyDescent="0.25">
      <c r="A6" s="86" t="s">
        <v>82</v>
      </c>
      <c r="B6" s="87"/>
      <c r="C6" s="87"/>
      <c r="D6" s="87"/>
      <c r="E6" s="97"/>
      <c r="F6" s="103"/>
      <c r="G6" s="87"/>
      <c r="H6" s="87"/>
      <c r="I6" s="87"/>
      <c r="J6" s="12"/>
      <c r="K6" s="12"/>
    </row>
    <row r="7" spans="1:11" ht="15" x14ac:dyDescent="0.25">
      <c r="A7" s="86" t="s">
        <v>184</v>
      </c>
      <c r="B7" s="86"/>
      <c r="C7" s="86"/>
      <c r="D7" s="86"/>
      <c r="E7" s="96"/>
      <c r="F7" s="102"/>
      <c r="G7" s="86"/>
      <c r="H7" s="86"/>
      <c r="I7" s="86"/>
      <c r="J7" s="86"/>
      <c r="K7" s="12"/>
    </row>
    <row r="8" spans="1:11" ht="13.5" thickBot="1" x14ac:dyDescent="0.25">
      <c r="A8" s="12"/>
      <c r="B8" s="85"/>
      <c r="C8" s="85"/>
      <c r="D8" s="85"/>
      <c r="E8" s="95"/>
      <c r="F8" s="101"/>
      <c r="G8" s="85"/>
      <c r="H8" s="12"/>
      <c r="I8" s="12"/>
      <c r="J8" s="12"/>
      <c r="K8" s="12"/>
    </row>
    <row r="9" spans="1:11" ht="13.5" hidden="1" thickBot="1" x14ac:dyDescent="0.25">
      <c r="E9" s="98"/>
      <c r="H9" s="10" t="s">
        <v>17</v>
      </c>
      <c r="I9" s="7">
        <v>571</v>
      </c>
    </row>
    <row r="10" spans="1:11" s="1" customFormat="1" ht="45.75" thickBot="1" x14ac:dyDescent="0.3">
      <c r="A10" s="74" t="s">
        <v>2</v>
      </c>
      <c r="B10" s="75" t="s">
        <v>3</v>
      </c>
      <c r="C10" s="75" t="s">
        <v>0</v>
      </c>
      <c r="D10" s="76" t="s">
        <v>8</v>
      </c>
      <c r="E10" s="100" t="s">
        <v>87</v>
      </c>
      <c r="F10" s="89" t="s">
        <v>88</v>
      </c>
      <c r="G10" s="76" t="s">
        <v>81</v>
      </c>
      <c r="H10" s="77" t="s">
        <v>4</v>
      </c>
      <c r="I10" s="78" t="s">
        <v>46</v>
      </c>
      <c r="J10" s="75" t="s">
        <v>19</v>
      </c>
      <c r="K10" s="79" t="s">
        <v>9</v>
      </c>
    </row>
    <row r="11" spans="1:11" ht="15" hidden="1" customHeight="1" x14ac:dyDescent="0.2">
      <c r="A11" s="70" t="s">
        <v>28</v>
      </c>
      <c r="B11" s="71" t="s">
        <v>63</v>
      </c>
      <c r="C11" s="72" t="s">
        <v>128</v>
      </c>
      <c r="D11" s="70" t="s">
        <v>212</v>
      </c>
      <c r="E11" s="93"/>
      <c r="F11" s="90">
        <v>87000</v>
      </c>
      <c r="G11" s="66">
        <f>+E11-F11</f>
        <v>-87000</v>
      </c>
      <c r="H11" s="70" t="s">
        <v>31</v>
      </c>
      <c r="I11" s="73" t="s">
        <v>34</v>
      </c>
      <c r="J11" s="70" t="s">
        <v>211</v>
      </c>
      <c r="K11" s="73" t="s">
        <v>38</v>
      </c>
    </row>
    <row r="12" spans="1:11" ht="15" hidden="1" customHeight="1" x14ac:dyDescent="0.2">
      <c r="A12" s="70" t="s">
        <v>28</v>
      </c>
      <c r="B12" s="71" t="s">
        <v>89</v>
      </c>
      <c r="C12" s="72" t="s">
        <v>90</v>
      </c>
      <c r="D12" s="70" t="s">
        <v>86</v>
      </c>
      <c r="E12" s="93">
        <v>87000</v>
      </c>
      <c r="F12" s="90"/>
      <c r="G12" s="66">
        <f>+E12-F12</f>
        <v>87000</v>
      </c>
      <c r="H12" s="70" t="s">
        <v>31</v>
      </c>
      <c r="I12" s="73" t="s">
        <v>34</v>
      </c>
      <c r="J12" s="70" t="s">
        <v>138</v>
      </c>
      <c r="K12" s="73" t="s">
        <v>38</v>
      </c>
    </row>
    <row r="13" spans="1:11" ht="15" hidden="1" customHeight="1" x14ac:dyDescent="0.2">
      <c r="A13" s="2" t="s">
        <v>28</v>
      </c>
      <c r="B13" s="4" t="s">
        <v>91</v>
      </c>
      <c r="C13" s="5" t="s">
        <v>133</v>
      </c>
      <c r="D13" s="2" t="s">
        <v>39</v>
      </c>
      <c r="E13" s="93">
        <v>50000</v>
      </c>
      <c r="F13" s="90"/>
      <c r="G13" s="66">
        <f t="shared" ref="G13:G87" si="0">+E13-F13</f>
        <v>50000</v>
      </c>
      <c r="H13" s="2" t="s">
        <v>11</v>
      </c>
      <c r="I13" s="3" t="s">
        <v>33</v>
      </c>
      <c r="J13" s="2" t="s">
        <v>139</v>
      </c>
      <c r="K13" s="73" t="s">
        <v>38</v>
      </c>
    </row>
    <row r="14" spans="1:11" ht="15" hidden="1" customHeight="1" x14ac:dyDescent="0.2">
      <c r="A14" s="2" t="s">
        <v>28</v>
      </c>
      <c r="B14" s="4" t="s">
        <v>93</v>
      </c>
      <c r="C14" s="5" t="s">
        <v>140</v>
      </c>
      <c r="D14" s="70" t="s">
        <v>39</v>
      </c>
      <c r="E14" s="93">
        <v>65000</v>
      </c>
      <c r="F14" s="90"/>
      <c r="G14" s="66">
        <f t="shared" si="0"/>
        <v>65000</v>
      </c>
      <c r="H14" s="2" t="s">
        <v>11</v>
      </c>
      <c r="I14" s="3" t="s">
        <v>33</v>
      </c>
      <c r="J14" s="2" t="s">
        <v>141</v>
      </c>
      <c r="K14" s="73" t="s">
        <v>38</v>
      </c>
    </row>
    <row r="15" spans="1:11" ht="15" hidden="1" customHeight="1" x14ac:dyDescent="0.2">
      <c r="A15" s="2" t="s">
        <v>28</v>
      </c>
      <c r="B15" s="4" t="s">
        <v>29</v>
      </c>
      <c r="C15" s="5" t="s">
        <v>30</v>
      </c>
      <c r="D15" s="70" t="s">
        <v>37</v>
      </c>
      <c r="E15" s="93">
        <v>770000</v>
      </c>
      <c r="F15" s="90"/>
      <c r="G15" s="66">
        <f t="shared" si="0"/>
        <v>770000</v>
      </c>
      <c r="H15" s="2" t="s">
        <v>11</v>
      </c>
      <c r="I15" s="3" t="s">
        <v>33</v>
      </c>
      <c r="J15" s="2" t="s">
        <v>142</v>
      </c>
      <c r="K15" s="73" t="s">
        <v>38</v>
      </c>
    </row>
    <row r="16" spans="1:11" ht="15" hidden="1" customHeight="1" x14ac:dyDescent="0.2">
      <c r="A16" s="2" t="s">
        <v>28</v>
      </c>
      <c r="B16" s="4" t="s">
        <v>85</v>
      </c>
      <c r="C16" s="5" t="s">
        <v>123</v>
      </c>
      <c r="D16" s="70" t="s">
        <v>86</v>
      </c>
      <c r="E16" s="93">
        <v>2000000</v>
      </c>
      <c r="F16" s="90"/>
      <c r="G16" s="66">
        <f t="shared" si="0"/>
        <v>2000000</v>
      </c>
      <c r="H16" s="2" t="s">
        <v>11</v>
      </c>
      <c r="I16" s="3" t="s">
        <v>33</v>
      </c>
      <c r="J16" s="2" t="s">
        <v>143</v>
      </c>
      <c r="K16" s="73" t="s">
        <v>38</v>
      </c>
    </row>
    <row r="17" spans="1:11" ht="15" hidden="1" customHeight="1" x14ac:dyDescent="0.2">
      <c r="A17" s="2" t="s">
        <v>28</v>
      </c>
      <c r="B17" s="4" t="s">
        <v>144</v>
      </c>
      <c r="C17" s="5" t="s">
        <v>145</v>
      </c>
      <c r="D17" s="2" t="s">
        <v>32</v>
      </c>
      <c r="E17" s="93">
        <v>120000</v>
      </c>
      <c r="F17" s="90"/>
      <c r="G17" s="66">
        <f t="shared" si="0"/>
        <v>120000</v>
      </c>
      <c r="H17" s="2" t="s">
        <v>11</v>
      </c>
      <c r="I17" s="3" t="s">
        <v>33</v>
      </c>
      <c r="J17" s="2" t="s">
        <v>146</v>
      </c>
      <c r="K17" s="73" t="s">
        <v>38</v>
      </c>
    </row>
    <row r="18" spans="1:11" ht="15" hidden="1" customHeight="1" x14ac:dyDescent="0.2">
      <c r="A18" s="2" t="s">
        <v>28</v>
      </c>
      <c r="B18" s="4" t="s">
        <v>147</v>
      </c>
      <c r="C18" s="5" t="s">
        <v>151</v>
      </c>
      <c r="D18" s="70" t="s">
        <v>37</v>
      </c>
      <c r="E18" s="93">
        <v>1100000</v>
      </c>
      <c r="F18" s="90"/>
      <c r="G18" s="66">
        <f t="shared" si="0"/>
        <v>1100000</v>
      </c>
      <c r="H18" s="2" t="s">
        <v>11</v>
      </c>
      <c r="I18" s="3" t="s">
        <v>33</v>
      </c>
      <c r="J18" s="2" t="s">
        <v>149</v>
      </c>
      <c r="K18" s="73" t="s">
        <v>38</v>
      </c>
    </row>
    <row r="19" spans="1:11" ht="15" hidden="1" customHeight="1" x14ac:dyDescent="0.2">
      <c r="A19" s="2" t="s">
        <v>28</v>
      </c>
      <c r="B19" s="4" t="s">
        <v>150</v>
      </c>
      <c r="C19" s="5" t="s">
        <v>148</v>
      </c>
      <c r="D19" s="120" t="s">
        <v>37</v>
      </c>
      <c r="E19" s="93">
        <v>400000</v>
      </c>
      <c r="F19" s="90"/>
      <c r="G19" s="66">
        <f t="shared" si="0"/>
        <v>400000</v>
      </c>
      <c r="H19" s="2" t="s">
        <v>11</v>
      </c>
      <c r="I19" s="3" t="s">
        <v>33</v>
      </c>
      <c r="J19" s="2" t="s">
        <v>152</v>
      </c>
      <c r="K19" s="73" t="s">
        <v>38</v>
      </c>
    </row>
    <row r="20" spans="1:11" ht="15" hidden="1" customHeight="1" x14ac:dyDescent="0.2">
      <c r="A20" s="2" t="s">
        <v>28</v>
      </c>
      <c r="B20" s="4" t="s">
        <v>22</v>
      </c>
      <c r="C20" s="5" t="s">
        <v>23</v>
      </c>
      <c r="D20" s="70" t="s">
        <v>153</v>
      </c>
      <c r="E20" s="93"/>
      <c r="F20" s="90">
        <v>2544000</v>
      </c>
      <c r="G20" s="66">
        <f t="shared" si="0"/>
        <v>-2544000</v>
      </c>
      <c r="H20" s="2" t="s">
        <v>11</v>
      </c>
      <c r="I20" s="3" t="s">
        <v>33</v>
      </c>
      <c r="J20" s="2" t="s">
        <v>154</v>
      </c>
      <c r="K20" s="73" t="s">
        <v>38</v>
      </c>
    </row>
    <row r="21" spans="1:11" ht="15" hidden="1" customHeight="1" x14ac:dyDescent="0.2">
      <c r="A21" s="2" t="s">
        <v>28</v>
      </c>
      <c r="B21" s="4" t="s">
        <v>25</v>
      </c>
      <c r="C21" s="5" t="s">
        <v>129</v>
      </c>
      <c r="D21" s="70" t="s">
        <v>32</v>
      </c>
      <c r="E21" s="93"/>
      <c r="F21" s="90">
        <v>498000</v>
      </c>
      <c r="G21" s="66">
        <f t="shared" si="0"/>
        <v>-498000</v>
      </c>
      <c r="H21" s="2" t="s">
        <v>11</v>
      </c>
      <c r="I21" s="3" t="s">
        <v>33</v>
      </c>
      <c r="J21" s="2" t="s">
        <v>155</v>
      </c>
      <c r="K21" s="73" t="s">
        <v>38</v>
      </c>
    </row>
    <row r="22" spans="1:11" ht="15" hidden="1" customHeight="1" x14ac:dyDescent="0.2">
      <c r="A22" s="2" t="s">
        <v>28</v>
      </c>
      <c r="B22" s="4" t="s">
        <v>27</v>
      </c>
      <c r="C22" s="5" t="s">
        <v>24</v>
      </c>
      <c r="D22" s="70" t="s">
        <v>35</v>
      </c>
      <c r="E22" s="93"/>
      <c r="F22" s="90">
        <v>100000</v>
      </c>
      <c r="G22" s="66">
        <f t="shared" si="0"/>
        <v>-100000</v>
      </c>
      <c r="H22" s="2" t="s">
        <v>11</v>
      </c>
      <c r="I22" s="3" t="s">
        <v>33</v>
      </c>
      <c r="J22" s="2" t="s">
        <v>83</v>
      </c>
      <c r="K22" s="73" t="s">
        <v>38</v>
      </c>
    </row>
    <row r="23" spans="1:11" ht="15" hidden="1" customHeight="1" x14ac:dyDescent="0.2">
      <c r="A23" s="2" t="s">
        <v>28</v>
      </c>
      <c r="B23" s="4" t="s">
        <v>29</v>
      </c>
      <c r="C23" s="5" t="s">
        <v>30</v>
      </c>
      <c r="D23" s="70" t="s">
        <v>86</v>
      </c>
      <c r="E23" s="93"/>
      <c r="F23" s="90">
        <v>600000</v>
      </c>
      <c r="G23" s="66">
        <f t="shared" si="0"/>
        <v>-600000</v>
      </c>
      <c r="H23" s="2" t="s">
        <v>11</v>
      </c>
      <c r="I23" s="3" t="s">
        <v>33</v>
      </c>
      <c r="J23" s="2" t="s">
        <v>156</v>
      </c>
      <c r="K23" s="73" t="s">
        <v>38</v>
      </c>
    </row>
    <row r="24" spans="1:11" ht="15" hidden="1" customHeight="1" x14ac:dyDescent="0.2">
      <c r="A24" s="2" t="s">
        <v>28</v>
      </c>
      <c r="B24" s="4" t="s">
        <v>36</v>
      </c>
      <c r="C24" s="5" t="s">
        <v>131</v>
      </c>
      <c r="D24" s="70" t="s">
        <v>157</v>
      </c>
      <c r="E24" s="93"/>
      <c r="F24" s="90">
        <v>450000</v>
      </c>
      <c r="G24" s="66">
        <f t="shared" si="0"/>
        <v>-450000</v>
      </c>
      <c r="H24" s="2" t="s">
        <v>11</v>
      </c>
      <c r="I24" s="3" t="s">
        <v>33</v>
      </c>
      <c r="J24" s="2" t="s">
        <v>158</v>
      </c>
      <c r="K24" s="73" t="s">
        <v>38</v>
      </c>
    </row>
    <row r="25" spans="1:11" ht="15" hidden="1" customHeight="1" x14ac:dyDescent="0.2">
      <c r="A25" s="2" t="s">
        <v>28</v>
      </c>
      <c r="B25" s="4" t="s">
        <v>40</v>
      </c>
      <c r="C25" s="5" t="s">
        <v>41</v>
      </c>
      <c r="D25" s="70" t="s">
        <v>86</v>
      </c>
      <c r="E25" s="93"/>
      <c r="F25" s="90">
        <v>150000</v>
      </c>
      <c r="G25" s="66">
        <f t="shared" si="0"/>
        <v>-150000</v>
      </c>
      <c r="H25" s="2" t="s">
        <v>11</v>
      </c>
      <c r="I25" s="3" t="s">
        <v>33</v>
      </c>
      <c r="J25" s="2" t="s">
        <v>159</v>
      </c>
      <c r="K25" s="73" t="s">
        <v>38</v>
      </c>
    </row>
    <row r="26" spans="1:11" ht="15" hidden="1" customHeight="1" x14ac:dyDescent="0.2">
      <c r="A26" s="2" t="s">
        <v>28</v>
      </c>
      <c r="B26" s="4" t="s">
        <v>160</v>
      </c>
      <c r="C26" s="5" t="s">
        <v>161</v>
      </c>
      <c r="D26" s="70" t="s">
        <v>37</v>
      </c>
      <c r="E26" s="93"/>
      <c r="F26" s="90">
        <v>250000</v>
      </c>
      <c r="G26" s="66">
        <f t="shared" si="0"/>
        <v>-250000</v>
      </c>
      <c r="H26" s="2" t="s">
        <v>11</v>
      </c>
      <c r="I26" s="3" t="s">
        <v>33</v>
      </c>
      <c r="J26" s="2" t="s">
        <v>162</v>
      </c>
      <c r="K26" s="73" t="s">
        <v>38</v>
      </c>
    </row>
    <row r="27" spans="1:11" ht="15" customHeight="1" x14ac:dyDescent="0.2">
      <c r="A27" s="2" t="s">
        <v>10</v>
      </c>
      <c r="B27" s="4" t="s">
        <v>163</v>
      </c>
      <c r="C27" s="5" t="s">
        <v>164</v>
      </c>
      <c r="D27" s="70" t="s">
        <v>196</v>
      </c>
      <c r="E27" s="93">
        <v>2500000</v>
      </c>
      <c r="F27" s="90"/>
      <c r="G27" s="66">
        <f t="shared" ref="G27" si="1">+E27-F27</f>
        <v>2500000</v>
      </c>
      <c r="H27" s="2" t="s">
        <v>11</v>
      </c>
      <c r="I27" s="3" t="s">
        <v>12</v>
      </c>
      <c r="J27" s="2" t="s">
        <v>198</v>
      </c>
      <c r="K27" s="3" t="s">
        <v>199</v>
      </c>
    </row>
    <row r="28" spans="1:11" ht="15" hidden="1" customHeight="1" x14ac:dyDescent="0.2">
      <c r="A28" s="2" t="s">
        <v>10</v>
      </c>
      <c r="B28" s="4" t="s">
        <v>163</v>
      </c>
      <c r="C28" s="5" t="s">
        <v>164</v>
      </c>
      <c r="D28" s="70" t="s">
        <v>197</v>
      </c>
      <c r="E28" s="93">
        <v>842000</v>
      </c>
      <c r="F28" s="90"/>
      <c r="G28" s="66">
        <f t="shared" si="0"/>
        <v>842000</v>
      </c>
      <c r="H28" s="2" t="s">
        <v>11</v>
      </c>
      <c r="I28" s="3" t="s">
        <v>12</v>
      </c>
      <c r="J28" s="2" t="s">
        <v>198</v>
      </c>
      <c r="K28" s="3" t="s">
        <v>199</v>
      </c>
    </row>
    <row r="29" spans="1:11" ht="15" hidden="1" customHeight="1" x14ac:dyDescent="0.2">
      <c r="A29" s="2" t="s">
        <v>10</v>
      </c>
      <c r="B29" s="4" t="s">
        <v>144</v>
      </c>
      <c r="C29" s="5" t="s">
        <v>145</v>
      </c>
      <c r="D29" s="70" t="s">
        <v>32</v>
      </c>
      <c r="E29" s="93"/>
      <c r="F29" s="90">
        <v>250000</v>
      </c>
      <c r="G29" s="66">
        <f t="shared" si="0"/>
        <v>-250000</v>
      </c>
      <c r="H29" s="2" t="s">
        <v>11</v>
      </c>
      <c r="I29" s="3" t="s">
        <v>33</v>
      </c>
      <c r="J29" s="2" t="s">
        <v>205</v>
      </c>
      <c r="K29" s="3" t="s">
        <v>38</v>
      </c>
    </row>
    <row r="30" spans="1:11" ht="15" hidden="1" customHeight="1" x14ac:dyDescent="0.2">
      <c r="A30" s="2" t="s">
        <v>10</v>
      </c>
      <c r="B30" s="4" t="s">
        <v>147</v>
      </c>
      <c r="C30" s="5" t="s">
        <v>151</v>
      </c>
      <c r="D30" s="70" t="s">
        <v>32</v>
      </c>
      <c r="E30" s="93"/>
      <c r="F30" s="90">
        <v>1000000</v>
      </c>
      <c r="G30" s="66">
        <f t="shared" si="0"/>
        <v>-1000000</v>
      </c>
      <c r="H30" s="2" t="s">
        <v>11</v>
      </c>
      <c r="I30" s="3" t="s">
        <v>33</v>
      </c>
      <c r="J30" s="2" t="s">
        <v>206</v>
      </c>
      <c r="K30" s="3" t="s">
        <v>38</v>
      </c>
    </row>
    <row r="31" spans="1:11" ht="15" hidden="1" customHeight="1" x14ac:dyDescent="0.2">
      <c r="A31" s="2" t="s">
        <v>10</v>
      </c>
      <c r="B31" s="4" t="s">
        <v>165</v>
      </c>
      <c r="C31" s="5" t="s">
        <v>166</v>
      </c>
      <c r="D31" s="70" t="s">
        <v>167</v>
      </c>
      <c r="E31" s="93"/>
      <c r="F31" s="90">
        <v>800000</v>
      </c>
      <c r="G31" s="66">
        <f t="shared" si="0"/>
        <v>-800000</v>
      </c>
      <c r="H31" s="2" t="s">
        <v>11</v>
      </c>
      <c r="I31" s="3" t="s">
        <v>33</v>
      </c>
      <c r="J31" s="2" t="s">
        <v>207</v>
      </c>
      <c r="K31" s="3" t="s">
        <v>38</v>
      </c>
    </row>
    <row r="32" spans="1:11" ht="15" hidden="1" customHeight="1" x14ac:dyDescent="0.2">
      <c r="A32" s="2" t="s">
        <v>10</v>
      </c>
      <c r="B32" s="4" t="s">
        <v>1</v>
      </c>
      <c r="C32" s="5" t="s">
        <v>168</v>
      </c>
      <c r="D32" s="70" t="s">
        <v>196</v>
      </c>
      <c r="E32" s="93"/>
      <c r="F32" s="90">
        <v>2500000</v>
      </c>
      <c r="G32" s="66">
        <f t="shared" ref="G32" si="2">+E32-F32</f>
        <v>-2500000</v>
      </c>
      <c r="H32" s="2" t="s">
        <v>11</v>
      </c>
      <c r="I32" s="3" t="s">
        <v>12</v>
      </c>
      <c r="J32" s="2" t="s">
        <v>198</v>
      </c>
      <c r="K32" s="3" t="s">
        <v>199</v>
      </c>
    </row>
    <row r="33" spans="1:11" ht="15" hidden="1" customHeight="1" x14ac:dyDescent="0.2">
      <c r="A33" s="2" t="s">
        <v>10</v>
      </c>
      <c r="B33" s="4" t="s">
        <v>1</v>
      </c>
      <c r="C33" s="5" t="s">
        <v>168</v>
      </c>
      <c r="D33" s="70" t="s">
        <v>197</v>
      </c>
      <c r="E33" s="93"/>
      <c r="F33" s="90">
        <v>842000</v>
      </c>
      <c r="G33" s="66">
        <f t="shared" si="0"/>
        <v>-842000</v>
      </c>
      <c r="H33" s="2" t="s">
        <v>11</v>
      </c>
      <c r="I33" s="3" t="s">
        <v>12</v>
      </c>
      <c r="J33" s="2" t="s">
        <v>198</v>
      </c>
      <c r="K33" s="3" t="s">
        <v>199</v>
      </c>
    </row>
    <row r="34" spans="1:11" ht="15" hidden="1" customHeight="1" x14ac:dyDescent="0.2">
      <c r="A34" s="2" t="s">
        <v>28</v>
      </c>
      <c r="B34" s="4" t="s">
        <v>203</v>
      </c>
      <c r="C34" s="5" t="s">
        <v>204</v>
      </c>
      <c r="D34" s="70"/>
      <c r="E34" s="93">
        <v>250000</v>
      </c>
      <c r="F34" s="90"/>
      <c r="G34" s="66">
        <f t="shared" ref="G34:G35" si="3">+E34-F34</f>
        <v>250000</v>
      </c>
      <c r="H34" s="2" t="s">
        <v>11</v>
      </c>
      <c r="I34" s="3" t="s">
        <v>33</v>
      </c>
      <c r="J34" s="2" t="s">
        <v>211</v>
      </c>
      <c r="K34" s="3" t="s">
        <v>84</v>
      </c>
    </row>
    <row r="35" spans="1:11" ht="15" hidden="1" customHeight="1" x14ac:dyDescent="0.2">
      <c r="A35" s="2" t="s">
        <v>28</v>
      </c>
      <c r="B35" s="4" t="s">
        <v>203</v>
      </c>
      <c r="C35" s="5" t="s">
        <v>204</v>
      </c>
      <c r="D35" s="70"/>
      <c r="E35" s="93"/>
      <c r="F35" s="90">
        <v>250000</v>
      </c>
      <c r="G35" s="66">
        <f t="shared" si="3"/>
        <v>-250000</v>
      </c>
      <c r="H35" s="2" t="s">
        <v>11</v>
      </c>
      <c r="I35" s="3" t="s">
        <v>33</v>
      </c>
      <c r="J35" s="2" t="s">
        <v>211</v>
      </c>
      <c r="K35" s="3" t="s">
        <v>84</v>
      </c>
    </row>
    <row r="36" spans="1:11" ht="15" hidden="1" customHeight="1" x14ac:dyDescent="0.2">
      <c r="A36" s="2" t="s">
        <v>28</v>
      </c>
      <c r="B36" s="4" t="s">
        <v>26</v>
      </c>
      <c r="C36" s="5" t="s">
        <v>79</v>
      </c>
      <c r="D36" s="70" t="s">
        <v>169</v>
      </c>
      <c r="E36" s="93">
        <v>250000</v>
      </c>
      <c r="F36" s="90"/>
      <c r="G36" s="66">
        <f t="shared" si="0"/>
        <v>250000</v>
      </c>
      <c r="H36" s="2" t="s">
        <v>11</v>
      </c>
      <c r="I36" s="3" t="s">
        <v>33</v>
      </c>
      <c r="J36" s="2" t="s">
        <v>170</v>
      </c>
      <c r="K36" s="3" t="s">
        <v>84</v>
      </c>
    </row>
    <row r="37" spans="1:11" ht="15" hidden="1" customHeight="1" x14ac:dyDescent="0.2">
      <c r="A37" s="2" t="s">
        <v>28</v>
      </c>
      <c r="B37" s="4" t="s">
        <v>203</v>
      </c>
      <c r="C37" s="5" t="s">
        <v>204</v>
      </c>
      <c r="D37" s="126"/>
      <c r="E37" s="93"/>
      <c r="F37" s="90">
        <v>250000</v>
      </c>
      <c r="G37" s="66">
        <f t="shared" si="0"/>
        <v>-250000</v>
      </c>
      <c r="H37" s="2" t="s">
        <v>11</v>
      </c>
      <c r="I37" s="3" t="s">
        <v>12</v>
      </c>
      <c r="J37" s="2" t="s">
        <v>172</v>
      </c>
      <c r="K37" s="3" t="s">
        <v>84</v>
      </c>
    </row>
    <row r="38" spans="1:11" ht="15" hidden="1" customHeight="1" x14ac:dyDescent="0.2">
      <c r="A38" s="2" t="s">
        <v>28</v>
      </c>
      <c r="B38" s="4" t="s">
        <v>203</v>
      </c>
      <c r="C38" s="5" t="s">
        <v>204</v>
      </c>
      <c r="D38" s="126"/>
      <c r="E38" s="93">
        <v>250000</v>
      </c>
      <c r="F38" s="90"/>
      <c r="G38" s="66">
        <f t="shared" ref="G38" si="4">+E38-F38</f>
        <v>250000</v>
      </c>
      <c r="H38" s="2" t="s">
        <v>11</v>
      </c>
      <c r="I38" s="3" t="s">
        <v>12</v>
      </c>
      <c r="J38" s="2" t="s">
        <v>172</v>
      </c>
      <c r="K38" s="3" t="s">
        <v>84</v>
      </c>
    </row>
    <row r="39" spans="1:11" ht="15" hidden="1" customHeight="1" x14ac:dyDescent="0.2">
      <c r="A39" s="2" t="s">
        <v>28</v>
      </c>
      <c r="B39" s="4" t="s">
        <v>26</v>
      </c>
      <c r="C39" s="5" t="s">
        <v>79</v>
      </c>
      <c r="D39" s="126" t="s">
        <v>171</v>
      </c>
      <c r="E39" s="93"/>
      <c r="F39" s="90">
        <v>250000</v>
      </c>
      <c r="G39" s="66">
        <f t="shared" si="0"/>
        <v>-250000</v>
      </c>
      <c r="H39" s="2" t="s">
        <v>11</v>
      </c>
      <c r="I39" s="3" t="s">
        <v>12</v>
      </c>
      <c r="J39" s="2" t="s">
        <v>172</v>
      </c>
      <c r="K39" s="3" t="s">
        <v>84</v>
      </c>
    </row>
    <row r="40" spans="1:11" ht="15" hidden="1" customHeight="1" x14ac:dyDescent="0.2">
      <c r="A40" s="2" t="s">
        <v>10</v>
      </c>
      <c r="B40" s="4" t="s">
        <v>96</v>
      </c>
      <c r="C40" s="5" t="s">
        <v>125</v>
      </c>
      <c r="D40" s="70"/>
      <c r="E40" s="93">
        <v>0</v>
      </c>
      <c r="F40" s="90"/>
      <c r="G40" s="66">
        <f t="shared" si="0"/>
        <v>0</v>
      </c>
      <c r="H40" s="2" t="s">
        <v>31</v>
      </c>
      <c r="I40" s="3" t="s">
        <v>177</v>
      </c>
      <c r="J40" s="2" t="s">
        <v>126</v>
      </c>
      <c r="K40" s="3" t="s">
        <v>84</v>
      </c>
    </row>
    <row r="41" spans="1:11" ht="15" hidden="1" customHeight="1" x14ac:dyDescent="0.2">
      <c r="A41" s="2" t="s">
        <v>10</v>
      </c>
      <c r="B41" s="4" t="s">
        <v>98</v>
      </c>
      <c r="C41" s="5" t="s">
        <v>134</v>
      </c>
      <c r="D41" s="70"/>
      <c r="E41" s="93">
        <v>0</v>
      </c>
      <c r="F41" s="90"/>
      <c r="G41" s="66">
        <f t="shared" si="0"/>
        <v>0</v>
      </c>
      <c r="H41" s="2" t="s">
        <v>31</v>
      </c>
      <c r="I41" s="3" t="s">
        <v>177</v>
      </c>
      <c r="J41" s="2" t="s">
        <v>126</v>
      </c>
      <c r="K41" s="3" t="s">
        <v>84</v>
      </c>
    </row>
    <row r="42" spans="1:11" ht="15" hidden="1" customHeight="1" x14ac:dyDescent="0.2">
      <c r="A42" s="2" t="s">
        <v>10</v>
      </c>
      <c r="B42" s="4" t="s">
        <v>99</v>
      </c>
      <c r="C42" s="5" t="s">
        <v>135</v>
      </c>
      <c r="D42" s="70"/>
      <c r="E42" s="93">
        <v>0</v>
      </c>
      <c r="F42" s="90"/>
      <c r="G42" s="66">
        <f t="shared" si="0"/>
        <v>0</v>
      </c>
      <c r="H42" s="2" t="s">
        <v>31</v>
      </c>
      <c r="I42" s="3" t="s">
        <v>177</v>
      </c>
      <c r="J42" s="2" t="s">
        <v>126</v>
      </c>
      <c r="K42" s="3" t="s">
        <v>84</v>
      </c>
    </row>
    <row r="43" spans="1:11" ht="15" hidden="1" customHeight="1" x14ac:dyDescent="0.2">
      <c r="A43" s="2" t="s">
        <v>10</v>
      </c>
      <c r="B43" s="4" t="s">
        <v>173</v>
      </c>
      <c r="C43" s="5" t="s">
        <v>174</v>
      </c>
      <c r="D43" s="70"/>
      <c r="E43" s="93">
        <v>0</v>
      </c>
      <c r="F43" s="90"/>
      <c r="G43" s="66">
        <f t="shared" si="0"/>
        <v>0</v>
      </c>
      <c r="H43" s="2" t="s">
        <v>31</v>
      </c>
      <c r="I43" s="3" t="s">
        <v>177</v>
      </c>
      <c r="J43" s="2" t="s">
        <v>126</v>
      </c>
      <c r="K43" s="3" t="s">
        <v>84</v>
      </c>
    </row>
    <row r="44" spans="1:11" ht="15" hidden="1" customHeight="1" x14ac:dyDescent="0.2">
      <c r="A44" s="2" t="s">
        <v>10</v>
      </c>
      <c r="B44" s="4" t="s">
        <v>175</v>
      </c>
      <c r="C44" s="5" t="s">
        <v>176</v>
      </c>
      <c r="D44" s="70"/>
      <c r="E44" s="93">
        <v>0</v>
      </c>
      <c r="F44" s="90"/>
      <c r="G44" s="66">
        <f t="shared" si="0"/>
        <v>0</v>
      </c>
      <c r="H44" s="2" t="s">
        <v>31</v>
      </c>
      <c r="I44" s="3" t="s">
        <v>177</v>
      </c>
      <c r="J44" s="2" t="s">
        <v>126</v>
      </c>
      <c r="K44" s="3" t="s">
        <v>84</v>
      </c>
    </row>
    <row r="45" spans="1:11" ht="15" hidden="1" customHeight="1" x14ac:dyDescent="0.2">
      <c r="A45" s="2" t="s">
        <v>10</v>
      </c>
      <c r="B45" s="4" t="s">
        <v>100</v>
      </c>
      <c r="C45" s="5" t="s">
        <v>111</v>
      </c>
      <c r="D45" s="70"/>
      <c r="E45" s="93">
        <v>0</v>
      </c>
      <c r="F45" s="90"/>
      <c r="G45" s="66">
        <f t="shared" si="0"/>
        <v>0</v>
      </c>
      <c r="H45" s="2" t="s">
        <v>31</v>
      </c>
      <c r="I45" s="3" t="s">
        <v>177</v>
      </c>
      <c r="J45" s="2" t="s">
        <v>126</v>
      </c>
      <c r="K45" s="3" t="s">
        <v>84</v>
      </c>
    </row>
    <row r="46" spans="1:11" ht="15" hidden="1" customHeight="1" x14ac:dyDescent="0.2">
      <c r="A46" s="2" t="s">
        <v>10</v>
      </c>
      <c r="B46" s="4" t="s">
        <v>97</v>
      </c>
      <c r="C46" s="5" t="s">
        <v>117</v>
      </c>
      <c r="D46" s="70"/>
      <c r="E46" s="93">
        <v>0</v>
      </c>
      <c r="F46" s="90"/>
      <c r="G46" s="66">
        <f t="shared" si="0"/>
        <v>0</v>
      </c>
      <c r="H46" s="2" t="s">
        <v>31</v>
      </c>
      <c r="I46" s="3" t="s">
        <v>177</v>
      </c>
      <c r="J46" s="2" t="s">
        <v>126</v>
      </c>
      <c r="K46" s="3" t="s">
        <v>84</v>
      </c>
    </row>
    <row r="47" spans="1:11" ht="15" hidden="1" customHeight="1" x14ac:dyDescent="0.2">
      <c r="A47" s="2" t="s">
        <v>10</v>
      </c>
      <c r="B47" s="4" t="s">
        <v>102</v>
      </c>
      <c r="C47" s="5" t="s">
        <v>118</v>
      </c>
      <c r="D47" s="70"/>
      <c r="E47" s="93">
        <v>0</v>
      </c>
      <c r="F47" s="90"/>
      <c r="G47" s="66">
        <f t="shared" si="0"/>
        <v>0</v>
      </c>
      <c r="H47" s="2" t="s">
        <v>31</v>
      </c>
      <c r="I47" s="3" t="s">
        <v>177</v>
      </c>
      <c r="J47" s="2" t="s">
        <v>126</v>
      </c>
      <c r="K47" s="3" t="s">
        <v>84</v>
      </c>
    </row>
    <row r="48" spans="1:11" ht="15" hidden="1" customHeight="1" x14ac:dyDescent="0.2">
      <c r="A48" s="2" t="s">
        <v>10</v>
      </c>
      <c r="B48" s="4" t="s">
        <v>103</v>
      </c>
      <c r="C48" s="5" t="s">
        <v>119</v>
      </c>
      <c r="D48" s="70"/>
      <c r="E48" s="93">
        <v>0</v>
      </c>
      <c r="F48" s="90"/>
      <c r="G48" s="66">
        <f t="shared" si="0"/>
        <v>0</v>
      </c>
      <c r="H48" s="2" t="s">
        <v>31</v>
      </c>
      <c r="I48" s="3" t="s">
        <v>177</v>
      </c>
      <c r="J48" s="2" t="s">
        <v>126</v>
      </c>
      <c r="K48" s="3" t="s">
        <v>84</v>
      </c>
    </row>
    <row r="49" spans="1:11" ht="15" hidden="1" customHeight="1" x14ac:dyDescent="0.2">
      <c r="A49" s="2" t="s">
        <v>10</v>
      </c>
      <c r="B49" s="4" t="s">
        <v>104</v>
      </c>
      <c r="C49" s="5" t="s">
        <v>120</v>
      </c>
      <c r="D49" s="70"/>
      <c r="E49" s="93">
        <v>0</v>
      </c>
      <c r="F49" s="90"/>
      <c r="G49" s="66">
        <f t="shared" si="0"/>
        <v>0</v>
      </c>
      <c r="H49" s="2" t="s">
        <v>31</v>
      </c>
      <c r="I49" s="3" t="s">
        <v>177</v>
      </c>
      <c r="J49" s="2" t="s">
        <v>126</v>
      </c>
      <c r="K49" s="3" t="s">
        <v>84</v>
      </c>
    </row>
    <row r="50" spans="1:11" ht="15" hidden="1" customHeight="1" x14ac:dyDescent="0.2">
      <c r="A50" s="2" t="s">
        <v>10</v>
      </c>
      <c r="B50" s="4" t="s">
        <v>105</v>
      </c>
      <c r="C50" s="5" t="s">
        <v>121</v>
      </c>
      <c r="D50" s="70"/>
      <c r="E50" s="93">
        <v>0</v>
      </c>
      <c r="F50" s="90"/>
      <c r="G50" s="66">
        <f t="shared" si="0"/>
        <v>0</v>
      </c>
      <c r="H50" s="2" t="s">
        <v>31</v>
      </c>
      <c r="I50" s="3" t="s">
        <v>177</v>
      </c>
      <c r="J50" s="2" t="s">
        <v>126</v>
      </c>
      <c r="K50" s="3" t="s">
        <v>84</v>
      </c>
    </row>
    <row r="51" spans="1:11" ht="15" hidden="1" customHeight="1" x14ac:dyDescent="0.2">
      <c r="A51" s="2" t="s">
        <v>10</v>
      </c>
      <c r="B51" s="4" t="s">
        <v>96</v>
      </c>
      <c r="C51" s="5" t="s">
        <v>125</v>
      </c>
      <c r="D51" s="70"/>
      <c r="E51" s="93">
        <v>0</v>
      </c>
      <c r="F51" s="90"/>
      <c r="G51" s="66">
        <f t="shared" si="0"/>
        <v>0</v>
      </c>
      <c r="H51" s="2" t="s">
        <v>11</v>
      </c>
      <c r="I51" s="3" t="s">
        <v>106</v>
      </c>
      <c r="J51" s="2" t="s">
        <v>126</v>
      </c>
      <c r="K51" s="3" t="s">
        <v>84</v>
      </c>
    </row>
    <row r="52" spans="1:11" ht="15" hidden="1" customHeight="1" x14ac:dyDescent="0.2">
      <c r="A52" s="2" t="s">
        <v>10</v>
      </c>
      <c r="B52" s="4" t="s">
        <v>98</v>
      </c>
      <c r="C52" s="5" t="s">
        <v>134</v>
      </c>
      <c r="D52" s="70"/>
      <c r="E52" s="93">
        <v>0</v>
      </c>
      <c r="F52" s="90"/>
      <c r="G52" s="66">
        <f t="shared" si="0"/>
        <v>0</v>
      </c>
      <c r="H52" s="2" t="s">
        <v>11</v>
      </c>
      <c r="I52" s="3" t="s">
        <v>106</v>
      </c>
      <c r="J52" s="2" t="s">
        <v>126</v>
      </c>
      <c r="K52" s="3" t="s">
        <v>84</v>
      </c>
    </row>
    <row r="53" spans="1:11" ht="15" hidden="1" customHeight="1" x14ac:dyDescent="0.2">
      <c r="A53" s="2" t="s">
        <v>10</v>
      </c>
      <c r="B53" s="4" t="s">
        <v>99</v>
      </c>
      <c r="C53" s="5" t="s">
        <v>135</v>
      </c>
      <c r="D53" s="70"/>
      <c r="E53" s="93">
        <v>0</v>
      </c>
      <c r="F53" s="90"/>
      <c r="G53" s="66">
        <f t="shared" si="0"/>
        <v>0</v>
      </c>
      <c r="H53" s="2" t="s">
        <v>11</v>
      </c>
      <c r="I53" s="3" t="s">
        <v>106</v>
      </c>
      <c r="J53" s="2" t="s">
        <v>126</v>
      </c>
      <c r="K53" s="3" t="s">
        <v>84</v>
      </c>
    </row>
    <row r="54" spans="1:11" ht="15" hidden="1" customHeight="1" x14ac:dyDescent="0.2">
      <c r="A54" s="2" t="s">
        <v>10</v>
      </c>
      <c r="B54" s="4" t="s">
        <v>173</v>
      </c>
      <c r="C54" s="5" t="s">
        <v>174</v>
      </c>
      <c r="D54" s="70"/>
      <c r="E54" s="93">
        <v>0</v>
      </c>
      <c r="F54" s="90"/>
      <c r="G54" s="66">
        <f t="shared" si="0"/>
        <v>0</v>
      </c>
      <c r="H54" s="2" t="s">
        <v>11</v>
      </c>
      <c r="I54" s="3" t="s">
        <v>106</v>
      </c>
      <c r="J54" s="2" t="s">
        <v>126</v>
      </c>
      <c r="K54" s="3" t="s">
        <v>84</v>
      </c>
    </row>
    <row r="55" spans="1:11" ht="15" hidden="1" customHeight="1" x14ac:dyDescent="0.2">
      <c r="A55" s="2" t="s">
        <v>10</v>
      </c>
      <c r="B55" s="4" t="s">
        <v>175</v>
      </c>
      <c r="C55" s="5" t="s">
        <v>176</v>
      </c>
      <c r="D55" s="70"/>
      <c r="E55" s="93">
        <v>0</v>
      </c>
      <c r="F55" s="90"/>
      <c r="G55" s="66">
        <f t="shared" si="0"/>
        <v>0</v>
      </c>
      <c r="H55" s="2" t="s">
        <v>11</v>
      </c>
      <c r="I55" s="3" t="s">
        <v>106</v>
      </c>
      <c r="J55" s="2" t="s">
        <v>126</v>
      </c>
      <c r="K55" s="3" t="s">
        <v>84</v>
      </c>
    </row>
    <row r="56" spans="1:11" ht="15" hidden="1" customHeight="1" x14ac:dyDescent="0.2">
      <c r="A56" s="2" t="s">
        <v>10</v>
      </c>
      <c r="B56" s="4" t="s">
        <v>100</v>
      </c>
      <c r="C56" s="5" t="s">
        <v>111</v>
      </c>
      <c r="D56" s="70"/>
      <c r="E56" s="93">
        <v>0</v>
      </c>
      <c r="F56" s="90"/>
      <c r="G56" s="66">
        <f t="shared" si="0"/>
        <v>0</v>
      </c>
      <c r="H56" s="2" t="s">
        <v>11</v>
      </c>
      <c r="I56" s="3" t="s">
        <v>106</v>
      </c>
      <c r="J56" s="2" t="s">
        <v>126</v>
      </c>
      <c r="K56" s="3" t="s">
        <v>84</v>
      </c>
    </row>
    <row r="57" spans="1:11" ht="15" hidden="1" customHeight="1" x14ac:dyDescent="0.2">
      <c r="A57" s="2" t="s">
        <v>10</v>
      </c>
      <c r="B57" s="4" t="s">
        <v>97</v>
      </c>
      <c r="C57" s="5" t="s">
        <v>117</v>
      </c>
      <c r="D57" s="70"/>
      <c r="E57" s="93">
        <v>0</v>
      </c>
      <c r="F57" s="90"/>
      <c r="G57" s="66">
        <f t="shared" si="0"/>
        <v>0</v>
      </c>
      <c r="H57" s="2" t="s">
        <v>11</v>
      </c>
      <c r="I57" s="3" t="s">
        <v>106</v>
      </c>
      <c r="J57" s="2" t="s">
        <v>126</v>
      </c>
      <c r="K57" s="3" t="s">
        <v>84</v>
      </c>
    </row>
    <row r="58" spans="1:11" ht="15" hidden="1" customHeight="1" x14ac:dyDescent="0.2">
      <c r="A58" s="2" t="s">
        <v>10</v>
      </c>
      <c r="B58" s="4" t="s">
        <v>102</v>
      </c>
      <c r="C58" s="5" t="s">
        <v>118</v>
      </c>
      <c r="D58" s="70"/>
      <c r="E58" s="93">
        <v>0</v>
      </c>
      <c r="F58" s="90"/>
      <c r="G58" s="66">
        <f t="shared" si="0"/>
        <v>0</v>
      </c>
      <c r="H58" s="2" t="s">
        <v>11</v>
      </c>
      <c r="I58" s="3" t="s">
        <v>106</v>
      </c>
      <c r="J58" s="2" t="s">
        <v>126</v>
      </c>
      <c r="K58" s="3" t="s">
        <v>84</v>
      </c>
    </row>
    <row r="59" spans="1:11" ht="15" hidden="1" customHeight="1" x14ac:dyDescent="0.2">
      <c r="A59" s="2" t="s">
        <v>10</v>
      </c>
      <c r="B59" s="4" t="s">
        <v>103</v>
      </c>
      <c r="C59" s="5" t="s">
        <v>119</v>
      </c>
      <c r="D59" s="70"/>
      <c r="E59" s="93">
        <v>0</v>
      </c>
      <c r="F59" s="90"/>
      <c r="G59" s="66">
        <f t="shared" si="0"/>
        <v>0</v>
      </c>
      <c r="H59" s="2" t="s">
        <v>11</v>
      </c>
      <c r="I59" s="3" t="s">
        <v>106</v>
      </c>
      <c r="J59" s="2" t="s">
        <v>126</v>
      </c>
      <c r="K59" s="3" t="s">
        <v>84</v>
      </c>
    </row>
    <row r="60" spans="1:11" ht="15" hidden="1" customHeight="1" x14ac:dyDescent="0.2">
      <c r="A60" s="2" t="s">
        <v>10</v>
      </c>
      <c r="B60" s="4" t="s">
        <v>104</v>
      </c>
      <c r="C60" s="5" t="s">
        <v>120</v>
      </c>
      <c r="D60" s="70"/>
      <c r="E60" s="93">
        <v>0</v>
      </c>
      <c r="F60" s="90"/>
      <c r="G60" s="66">
        <f t="shared" si="0"/>
        <v>0</v>
      </c>
      <c r="H60" s="2" t="s">
        <v>11</v>
      </c>
      <c r="I60" s="3" t="s">
        <v>106</v>
      </c>
      <c r="J60" s="2" t="s">
        <v>126</v>
      </c>
      <c r="K60" s="3" t="s">
        <v>84</v>
      </c>
    </row>
    <row r="61" spans="1:11" ht="15" hidden="1" customHeight="1" x14ac:dyDescent="0.2">
      <c r="A61" s="2" t="s">
        <v>10</v>
      </c>
      <c r="B61" s="4" t="s">
        <v>105</v>
      </c>
      <c r="C61" s="5" t="s">
        <v>121</v>
      </c>
      <c r="D61" s="70"/>
      <c r="E61" s="93">
        <v>0</v>
      </c>
      <c r="F61" s="90"/>
      <c r="G61" s="66">
        <f t="shared" si="0"/>
        <v>0</v>
      </c>
      <c r="H61" s="2" t="s">
        <v>11</v>
      </c>
      <c r="I61" s="3" t="s">
        <v>106</v>
      </c>
      <c r="J61" s="2" t="s">
        <v>126</v>
      </c>
      <c r="K61" s="3" t="s">
        <v>84</v>
      </c>
    </row>
    <row r="62" spans="1:11" ht="15" customHeight="1" x14ac:dyDescent="0.2">
      <c r="A62" s="2" t="s">
        <v>10</v>
      </c>
      <c r="B62" s="4" t="s">
        <v>203</v>
      </c>
      <c r="C62" s="5" t="s">
        <v>204</v>
      </c>
      <c r="D62" s="70"/>
      <c r="E62" s="93">
        <v>2050000</v>
      </c>
      <c r="F62" s="90"/>
      <c r="G62" s="66">
        <f t="shared" ref="G62" si="5">+E62-F62</f>
        <v>2050000</v>
      </c>
      <c r="H62" s="2" t="s">
        <v>11</v>
      </c>
      <c r="I62" s="3" t="s">
        <v>33</v>
      </c>
      <c r="J62" s="2" t="s">
        <v>208</v>
      </c>
      <c r="K62" s="3" t="s">
        <v>200</v>
      </c>
    </row>
    <row r="63" spans="1:11" ht="15" hidden="1" customHeight="1" x14ac:dyDescent="0.2">
      <c r="A63" s="2" t="s">
        <v>10</v>
      </c>
      <c r="B63" s="4" t="s">
        <v>203</v>
      </c>
      <c r="C63" s="5" t="s">
        <v>204</v>
      </c>
      <c r="D63" s="70"/>
      <c r="E63" s="93"/>
      <c r="F63" s="90">
        <v>2050000</v>
      </c>
      <c r="G63" s="66">
        <f t="shared" ref="G63" si="6">+E63-F63</f>
        <v>-2050000</v>
      </c>
      <c r="H63" s="2" t="s">
        <v>11</v>
      </c>
      <c r="I63" s="3" t="s">
        <v>33</v>
      </c>
      <c r="J63" s="2" t="s">
        <v>208</v>
      </c>
      <c r="K63" s="3" t="s">
        <v>200</v>
      </c>
    </row>
    <row r="64" spans="1:11" ht="15" customHeight="1" x14ac:dyDescent="0.2">
      <c r="A64" s="2" t="s">
        <v>10</v>
      </c>
      <c r="B64" s="4" t="s">
        <v>203</v>
      </c>
      <c r="C64" s="5" t="s">
        <v>204</v>
      </c>
      <c r="D64" s="70"/>
      <c r="E64" s="93">
        <f>2050000-455000</f>
        <v>1595000</v>
      </c>
      <c r="F64" s="90"/>
      <c r="G64" s="66">
        <f t="shared" ref="G64" si="7">+E64-F64</f>
        <v>1595000</v>
      </c>
      <c r="H64" s="2" t="s">
        <v>31</v>
      </c>
      <c r="I64" s="3" t="s">
        <v>187</v>
      </c>
      <c r="J64" s="2" t="s">
        <v>191</v>
      </c>
      <c r="K64" s="3" t="s">
        <v>200</v>
      </c>
    </row>
    <row r="65" spans="1:11" ht="15" hidden="1" customHeight="1" x14ac:dyDescent="0.2">
      <c r="A65" s="2" t="s">
        <v>10</v>
      </c>
      <c r="B65" s="4" t="s">
        <v>203</v>
      </c>
      <c r="C65" s="5" t="s">
        <v>204</v>
      </c>
      <c r="D65" s="70"/>
      <c r="E65" s="93"/>
      <c r="F65" s="90">
        <f>2050000-455000</f>
        <v>1595000</v>
      </c>
      <c r="G65" s="66">
        <f t="shared" ref="G65" si="8">+E65-F65</f>
        <v>-1595000</v>
      </c>
      <c r="H65" s="2" t="s">
        <v>31</v>
      </c>
      <c r="I65" s="3" t="s">
        <v>187</v>
      </c>
      <c r="J65" s="2" t="s">
        <v>208</v>
      </c>
      <c r="K65" s="3" t="s">
        <v>200</v>
      </c>
    </row>
    <row r="66" spans="1:11" ht="15" hidden="1" customHeight="1" x14ac:dyDescent="0.2">
      <c r="A66" s="2" t="s">
        <v>10</v>
      </c>
      <c r="B66" s="4" t="s">
        <v>96</v>
      </c>
      <c r="C66" s="5" t="s">
        <v>125</v>
      </c>
      <c r="D66" s="70"/>
      <c r="E66" s="93">
        <v>0</v>
      </c>
      <c r="F66" s="90"/>
      <c r="G66" s="66">
        <f t="shared" si="0"/>
        <v>0</v>
      </c>
      <c r="H66" s="2" t="s">
        <v>11</v>
      </c>
      <c r="I66" s="3" t="s">
        <v>33</v>
      </c>
      <c r="J66" s="2" t="s">
        <v>126</v>
      </c>
      <c r="K66" s="3" t="s">
        <v>84</v>
      </c>
    </row>
    <row r="67" spans="1:11" ht="15" hidden="1" customHeight="1" x14ac:dyDescent="0.2">
      <c r="A67" s="2" t="s">
        <v>10</v>
      </c>
      <c r="B67" s="4" t="s">
        <v>98</v>
      </c>
      <c r="C67" s="5" t="s">
        <v>134</v>
      </c>
      <c r="D67" s="70"/>
      <c r="E67" s="93">
        <v>0</v>
      </c>
      <c r="F67" s="90"/>
      <c r="G67" s="66">
        <f t="shared" si="0"/>
        <v>0</v>
      </c>
      <c r="H67" s="2" t="s">
        <v>11</v>
      </c>
      <c r="I67" s="3" t="s">
        <v>33</v>
      </c>
      <c r="J67" s="2" t="s">
        <v>126</v>
      </c>
      <c r="K67" s="3" t="s">
        <v>84</v>
      </c>
    </row>
    <row r="68" spans="1:11" ht="15" hidden="1" customHeight="1" x14ac:dyDescent="0.2">
      <c r="A68" s="2" t="s">
        <v>10</v>
      </c>
      <c r="B68" s="4" t="s">
        <v>99</v>
      </c>
      <c r="C68" s="5" t="s">
        <v>135</v>
      </c>
      <c r="D68" s="70"/>
      <c r="E68" s="93">
        <v>0</v>
      </c>
      <c r="F68" s="90"/>
      <c r="G68" s="66">
        <f t="shared" si="0"/>
        <v>0</v>
      </c>
      <c r="H68" s="2" t="s">
        <v>11</v>
      </c>
      <c r="I68" s="3" t="s">
        <v>33</v>
      </c>
      <c r="J68" s="2" t="s">
        <v>126</v>
      </c>
      <c r="K68" s="3" t="s">
        <v>84</v>
      </c>
    </row>
    <row r="69" spans="1:11" ht="15" hidden="1" customHeight="1" x14ac:dyDescent="0.2">
      <c r="A69" s="2" t="s">
        <v>10</v>
      </c>
      <c r="B69" s="4" t="s">
        <v>173</v>
      </c>
      <c r="C69" s="5" t="s">
        <v>174</v>
      </c>
      <c r="D69" s="70"/>
      <c r="E69" s="93">
        <v>0</v>
      </c>
      <c r="F69" s="90"/>
      <c r="G69" s="66">
        <f t="shared" si="0"/>
        <v>0</v>
      </c>
      <c r="H69" s="2" t="s">
        <v>11</v>
      </c>
      <c r="I69" s="3" t="s">
        <v>33</v>
      </c>
      <c r="J69" s="2" t="s">
        <v>126</v>
      </c>
      <c r="K69" s="3" t="s">
        <v>84</v>
      </c>
    </row>
    <row r="70" spans="1:11" ht="15" hidden="1" customHeight="1" x14ac:dyDescent="0.2">
      <c r="A70" s="2" t="s">
        <v>10</v>
      </c>
      <c r="B70" s="4" t="s">
        <v>175</v>
      </c>
      <c r="C70" s="5" t="s">
        <v>176</v>
      </c>
      <c r="D70" s="70"/>
      <c r="E70" s="93">
        <v>0</v>
      </c>
      <c r="F70" s="90"/>
      <c r="G70" s="66">
        <f t="shared" si="0"/>
        <v>0</v>
      </c>
      <c r="H70" s="2" t="s">
        <v>11</v>
      </c>
      <c r="I70" s="3" t="s">
        <v>33</v>
      </c>
      <c r="J70" s="2" t="s">
        <v>126</v>
      </c>
      <c r="K70" s="3" t="s">
        <v>84</v>
      </c>
    </row>
    <row r="71" spans="1:11" ht="15" hidden="1" customHeight="1" x14ac:dyDescent="0.2">
      <c r="A71" s="2" t="s">
        <v>10</v>
      </c>
      <c r="B71" s="4" t="s">
        <v>100</v>
      </c>
      <c r="C71" s="5" t="s">
        <v>111</v>
      </c>
      <c r="D71" s="70"/>
      <c r="E71" s="93">
        <v>0</v>
      </c>
      <c r="F71" s="90"/>
      <c r="G71" s="66">
        <f t="shared" si="0"/>
        <v>0</v>
      </c>
      <c r="H71" s="2" t="s">
        <v>11</v>
      </c>
      <c r="I71" s="3" t="s">
        <v>33</v>
      </c>
      <c r="J71" s="2" t="s">
        <v>126</v>
      </c>
      <c r="K71" s="3" t="s">
        <v>84</v>
      </c>
    </row>
    <row r="72" spans="1:11" ht="15" hidden="1" customHeight="1" x14ac:dyDescent="0.2">
      <c r="A72" s="2" t="s">
        <v>10</v>
      </c>
      <c r="B72" s="4" t="s">
        <v>97</v>
      </c>
      <c r="C72" s="5" t="s">
        <v>117</v>
      </c>
      <c r="D72" s="2"/>
      <c r="E72" s="93">
        <v>0</v>
      </c>
      <c r="F72" s="90"/>
      <c r="G72" s="66">
        <f t="shared" si="0"/>
        <v>0</v>
      </c>
      <c r="H72" s="2" t="s">
        <v>11</v>
      </c>
      <c r="I72" s="3" t="s">
        <v>33</v>
      </c>
      <c r="J72" s="2" t="s">
        <v>126</v>
      </c>
      <c r="K72" s="3" t="s">
        <v>84</v>
      </c>
    </row>
    <row r="73" spans="1:11" ht="15" hidden="1" customHeight="1" x14ac:dyDescent="0.2">
      <c r="A73" s="2" t="s">
        <v>10</v>
      </c>
      <c r="B73" s="4" t="s">
        <v>102</v>
      </c>
      <c r="C73" s="5" t="s">
        <v>118</v>
      </c>
      <c r="D73" s="2"/>
      <c r="E73" s="93">
        <v>0</v>
      </c>
      <c r="F73" s="90"/>
      <c r="G73" s="66">
        <f t="shared" si="0"/>
        <v>0</v>
      </c>
      <c r="H73" s="2" t="s">
        <v>11</v>
      </c>
      <c r="I73" s="3" t="s">
        <v>33</v>
      </c>
      <c r="J73" s="2" t="s">
        <v>126</v>
      </c>
      <c r="K73" s="3" t="s">
        <v>84</v>
      </c>
    </row>
    <row r="74" spans="1:11" ht="15" hidden="1" customHeight="1" x14ac:dyDescent="0.2">
      <c r="A74" s="2" t="s">
        <v>10</v>
      </c>
      <c r="B74" s="4" t="s">
        <v>103</v>
      </c>
      <c r="C74" s="5" t="s">
        <v>119</v>
      </c>
      <c r="D74" s="2"/>
      <c r="E74" s="93">
        <v>0</v>
      </c>
      <c r="F74" s="90"/>
      <c r="G74" s="66">
        <f t="shared" si="0"/>
        <v>0</v>
      </c>
      <c r="H74" s="2" t="s">
        <v>11</v>
      </c>
      <c r="I74" s="3" t="s">
        <v>33</v>
      </c>
      <c r="J74" s="2" t="s">
        <v>126</v>
      </c>
      <c r="K74" s="3" t="s">
        <v>84</v>
      </c>
    </row>
    <row r="75" spans="1:11" ht="15" hidden="1" customHeight="1" x14ac:dyDescent="0.2">
      <c r="A75" s="2" t="s">
        <v>10</v>
      </c>
      <c r="B75" s="4" t="s">
        <v>104</v>
      </c>
      <c r="C75" s="5" t="s">
        <v>120</v>
      </c>
      <c r="D75" s="70"/>
      <c r="E75" s="93">
        <v>0</v>
      </c>
      <c r="F75" s="90"/>
      <c r="G75" s="66">
        <f t="shared" si="0"/>
        <v>0</v>
      </c>
      <c r="H75" s="2" t="s">
        <v>11</v>
      </c>
      <c r="I75" s="3" t="s">
        <v>33</v>
      </c>
      <c r="J75" s="2" t="s">
        <v>126</v>
      </c>
      <c r="K75" s="3" t="s">
        <v>84</v>
      </c>
    </row>
    <row r="76" spans="1:11" ht="15" hidden="1" customHeight="1" x14ac:dyDescent="0.2">
      <c r="A76" s="2" t="s">
        <v>10</v>
      </c>
      <c r="B76" s="4" t="s">
        <v>105</v>
      </c>
      <c r="C76" s="5" t="s">
        <v>121</v>
      </c>
      <c r="D76" s="70"/>
      <c r="E76" s="93">
        <v>0</v>
      </c>
      <c r="F76" s="90"/>
      <c r="G76" s="66">
        <f t="shared" si="0"/>
        <v>0</v>
      </c>
      <c r="H76" s="2" t="s">
        <v>11</v>
      </c>
      <c r="I76" s="3" t="s">
        <v>33</v>
      </c>
      <c r="J76" s="2" t="s">
        <v>126</v>
      </c>
      <c r="K76" s="3" t="s">
        <v>84</v>
      </c>
    </row>
    <row r="77" spans="1:11" ht="15" hidden="1" customHeight="1" x14ac:dyDescent="0.2">
      <c r="A77" s="2" t="s">
        <v>10</v>
      </c>
      <c r="B77" s="4" t="s">
        <v>63</v>
      </c>
      <c r="C77" s="5" t="s">
        <v>201</v>
      </c>
      <c r="D77" s="70" t="s">
        <v>202</v>
      </c>
      <c r="E77" s="93"/>
      <c r="F77" s="90">
        <v>553122</v>
      </c>
      <c r="G77" s="66">
        <f t="shared" ref="G77" si="9">+E77-F77</f>
        <v>-553122</v>
      </c>
      <c r="H77" s="2" t="s">
        <v>31</v>
      </c>
      <c r="I77" s="3" t="s">
        <v>45</v>
      </c>
      <c r="J77" s="2" t="s">
        <v>126</v>
      </c>
      <c r="K77" s="3" t="s">
        <v>200</v>
      </c>
    </row>
    <row r="78" spans="1:11" ht="15" hidden="1" customHeight="1" x14ac:dyDescent="0.2">
      <c r="A78" s="2" t="s">
        <v>10</v>
      </c>
      <c r="B78" s="4" t="s">
        <v>96</v>
      </c>
      <c r="C78" s="5" t="s">
        <v>125</v>
      </c>
      <c r="D78" s="70"/>
      <c r="E78" s="93">
        <v>460935</v>
      </c>
      <c r="F78" s="90"/>
      <c r="G78" s="66">
        <f t="shared" si="0"/>
        <v>460935</v>
      </c>
      <c r="H78" s="2" t="s">
        <v>31</v>
      </c>
      <c r="I78" s="3" t="s">
        <v>45</v>
      </c>
      <c r="J78" s="2" t="s">
        <v>126</v>
      </c>
      <c r="K78" s="3" t="s">
        <v>84</v>
      </c>
    </row>
    <row r="79" spans="1:11" ht="15" hidden="1" customHeight="1" x14ac:dyDescent="0.2">
      <c r="A79" s="2" t="s">
        <v>10</v>
      </c>
      <c r="B79" s="4" t="s">
        <v>98</v>
      </c>
      <c r="C79" s="5" t="s">
        <v>134</v>
      </c>
      <c r="D79" s="70"/>
      <c r="E79" s="93">
        <v>0</v>
      </c>
      <c r="F79" s="90"/>
      <c r="G79" s="66">
        <f t="shared" si="0"/>
        <v>0</v>
      </c>
      <c r="H79" s="2" t="s">
        <v>31</v>
      </c>
      <c r="I79" s="3" t="s">
        <v>45</v>
      </c>
      <c r="J79" s="2" t="s">
        <v>126</v>
      </c>
      <c r="K79" s="3" t="s">
        <v>84</v>
      </c>
    </row>
    <row r="80" spans="1:11" ht="15" hidden="1" customHeight="1" x14ac:dyDescent="0.2">
      <c r="A80" s="2" t="s">
        <v>10</v>
      </c>
      <c r="B80" s="4" t="s">
        <v>99</v>
      </c>
      <c r="C80" s="5" t="s">
        <v>135</v>
      </c>
      <c r="D80" s="70"/>
      <c r="E80" s="93">
        <v>92187</v>
      </c>
      <c r="F80" s="90"/>
      <c r="G80" s="66">
        <f t="shared" si="0"/>
        <v>92187</v>
      </c>
      <c r="H80" s="2" t="s">
        <v>31</v>
      </c>
      <c r="I80" s="3" t="s">
        <v>45</v>
      </c>
      <c r="J80" s="2" t="s">
        <v>126</v>
      </c>
      <c r="K80" s="3" t="s">
        <v>84</v>
      </c>
    </row>
    <row r="81" spans="1:11" ht="15" hidden="1" customHeight="1" x14ac:dyDescent="0.2">
      <c r="A81" s="2" t="s">
        <v>10</v>
      </c>
      <c r="B81" s="4" t="s">
        <v>173</v>
      </c>
      <c r="C81" s="5" t="s">
        <v>174</v>
      </c>
      <c r="D81" s="70"/>
      <c r="E81" s="93">
        <v>0</v>
      </c>
      <c r="F81" s="90"/>
      <c r="G81" s="66">
        <f t="shared" si="0"/>
        <v>0</v>
      </c>
      <c r="H81" s="2" t="s">
        <v>31</v>
      </c>
      <c r="I81" s="3" t="s">
        <v>45</v>
      </c>
      <c r="J81" s="2" t="s">
        <v>126</v>
      </c>
      <c r="K81" s="3" t="s">
        <v>84</v>
      </c>
    </row>
    <row r="82" spans="1:11" ht="15" hidden="1" customHeight="1" x14ac:dyDescent="0.2">
      <c r="A82" s="2" t="s">
        <v>10</v>
      </c>
      <c r="B82" s="4" t="s">
        <v>175</v>
      </c>
      <c r="C82" s="5" t="s">
        <v>176</v>
      </c>
      <c r="D82" s="70"/>
      <c r="E82" s="93">
        <v>0</v>
      </c>
      <c r="F82" s="90"/>
      <c r="G82" s="66">
        <f t="shared" si="0"/>
        <v>0</v>
      </c>
      <c r="H82" s="2" t="s">
        <v>31</v>
      </c>
      <c r="I82" s="3" t="s">
        <v>45</v>
      </c>
      <c r="J82" s="2" t="s">
        <v>126</v>
      </c>
      <c r="K82" s="3" t="s">
        <v>84</v>
      </c>
    </row>
    <row r="83" spans="1:11" ht="15" hidden="1" customHeight="1" x14ac:dyDescent="0.2">
      <c r="A83" s="2" t="s">
        <v>10</v>
      </c>
      <c r="B83" s="4" t="s">
        <v>100</v>
      </c>
      <c r="C83" s="5" t="s">
        <v>111</v>
      </c>
      <c r="D83" s="70"/>
      <c r="E83" s="93">
        <v>0</v>
      </c>
      <c r="F83" s="90"/>
      <c r="G83" s="66">
        <f t="shared" si="0"/>
        <v>0</v>
      </c>
      <c r="H83" s="2" t="s">
        <v>31</v>
      </c>
      <c r="I83" s="3" t="s">
        <v>45</v>
      </c>
      <c r="J83" s="2" t="s">
        <v>126</v>
      </c>
      <c r="K83" s="3" t="s">
        <v>84</v>
      </c>
    </row>
    <row r="84" spans="1:11" ht="15" hidden="1" customHeight="1" x14ac:dyDescent="0.2">
      <c r="A84" s="2" t="s">
        <v>10</v>
      </c>
      <c r="B84" s="4" t="s">
        <v>97</v>
      </c>
      <c r="C84" s="5" t="s">
        <v>117</v>
      </c>
      <c r="D84" s="70"/>
      <c r="E84" s="93">
        <v>0</v>
      </c>
      <c r="F84" s="90"/>
      <c r="G84" s="66">
        <f t="shared" si="0"/>
        <v>0</v>
      </c>
      <c r="H84" s="2" t="s">
        <v>31</v>
      </c>
      <c r="I84" s="3" t="s">
        <v>45</v>
      </c>
      <c r="J84" s="2" t="s">
        <v>126</v>
      </c>
      <c r="K84" s="3" t="s">
        <v>84</v>
      </c>
    </row>
    <row r="85" spans="1:11" ht="15" hidden="1" customHeight="1" x14ac:dyDescent="0.2">
      <c r="A85" s="2" t="s">
        <v>10</v>
      </c>
      <c r="B85" s="4" t="s">
        <v>102</v>
      </c>
      <c r="C85" s="5" t="s">
        <v>118</v>
      </c>
      <c r="D85" s="70"/>
      <c r="E85" s="93">
        <v>0</v>
      </c>
      <c r="F85" s="90"/>
      <c r="G85" s="66">
        <f t="shared" si="0"/>
        <v>0</v>
      </c>
      <c r="H85" s="2" t="s">
        <v>31</v>
      </c>
      <c r="I85" s="3" t="s">
        <v>45</v>
      </c>
      <c r="J85" s="2" t="s">
        <v>126</v>
      </c>
      <c r="K85" s="3" t="s">
        <v>84</v>
      </c>
    </row>
    <row r="86" spans="1:11" ht="15" hidden="1" customHeight="1" x14ac:dyDescent="0.2">
      <c r="A86" s="2" t="s">
        <v>10</v>
      </c>
      <c r="B86" s="4" t="s">
        <v>103</v>
      </c>
      <c r="C86" s="5" t="s">
        <v>119</v>
      </c>
      <c r="D86" s="70"/>
      <c r="E86" s="93">
        <v>0</v>
      </c>
      <c r="F86" s="90"/>
      <c r="G86" s="66">
        <f t="shared" si="0"/>
        <v>0</v>
      </c>
      <c r="H86" s="2" t="s">
        <v>31</v>
      </c>
      <c r="I86" s="3" t="s">
        <v>45</v>
      </c>
      <c r="J86" s="2" t="s">
        <v>126</v>
      </c>
      <c r="K86" s="3" t="s">
        <v>84</v>
      </c>
    </row>
    <row r="87" spans="1:11" ht="15" hidden="1" customHeight="1" x14ac:dyDescent="0.2">
      <c r="A87" s="2" t="s">
        <v>10</v>
      </c>
      <c r="B87" s="4" t="s">
        <v>104</v>
      </c>
      <c r="C87" s="5" t="s">
        <v>120</v>
      </c>
      <c r="D87" s="70"/>
      <c r="E87" s="93">
        <v>0</v>
      </c>
      <c r="F87" s="90"/>
      <c r="G87" s="66">
        <f t="shared" si="0"/>
        <v>0</v>
      </c>
      <c r="H87" s="2" t="s">
        <v>31</v>
      </c>
      <c r="I87" s="3" t="s">
        <v>45</v>
      </c>
      <c r="J87" s="2" t="s">
        <v>126</v>
      </c>
      <c r="K87" s="3" t="s">
        <v>84</v>
      </c>
    </row>
    <row r="88" spans="1:11" ht="15" hidden="1" customHeight="1" x14ac:dyDescent="0.2">
      <c r="A88" s="2" t="s">
        <v>10</v>
      </c>
      <c r="B88" s="4" t="s">
        <v>105</v>
      </c>
      <c r="C88" s="5" t="s">
        <v>121</v>
      </c>
      <c r="D88" s="70"/>
      <c r="E88" s="93">
        <v>0</v>
      </c>
      <c r="F88" s="90"/>
      <c r="G88" s="66">
        <f t="shared" ref="G88:G117" si="10">+E88-F88</f>
        <v>0</v>
      </c>
      <c r="H88" s="2" t="s">
        <v>31</v>
      </c>
      <c r="I88" s="3" t="s">
        <v>45</v>
      </c>
      <c r="J88" s="2" t="s">
        <v>126</v>
      </c>
      <c r="K88" s="3" t="s">
        <v>84</v>
      </c>
    </row>
    <row r="89" spans="1:11" ht="15" hidden="1" customHeight="1" x14ac:dyDescent="0.2">
      <c r="A89" s="2" t="s">
        <v>10</v>
      </c>
      <c r="B89" s="4" t="s">
        <v>96</v>
      </c>
      <c r="C89" s="5" t="s">
        <v>125</v>
      </c>
      <c r="D89" s="70"/>
      <c r="E89" s="93">
        <v>341795</v>
      </c>
      <c r="F89" s="90"/>
      <c r="G89" s="66">
        <f t="shared" si="10"/>
        <v>341795</v>
      </c>
      <c r="H89" s="2" t="s">
        <v>31</v>
      </c>
      <c r="I89" s="3" t="s">
        <v>95</v>
      </c>
      <c r="J89" s="2" t="s">
        <v>126</v>
      </c>
      <c r="K89" s="3" t="s">
        <v>84</v>
      </c>
    </row>
    <row r="90" spans="1:11" ht="15" hidden="1" customHeight="1" x14ac:dyDescent="0.2">
      <c r="A90" s="2" t="s">
        <v>10</v>
      </c>
      <c r="B90" s="4" t="s">
        <v>98</v>
      </c>
      <c r="C90" s="5" t="s">
        <v>134</v>
      </c>
      <c r="D90" s="70"/>
      <c r="E90" s="93">
        <v>0</v>
      </c>
      <c r="F90" s="90"/>
      <c r="G90" s="66">
        <f t="shared" si="10"/>
        <v>0</v>
      </c>
      <c r="H90" s="2" t="s">
        <v>31</v>
      </c>
      <c r="I90" s="3" t="s">
        <v>95</v>
      </c>
      <c r="J90" s="2" t="s">
        <v>126</v>
      </c>
      <c r="K90" s="3" t="s">
        <v>84</v>
      </c>
    </row>
    <row r="91" spans="1:11" ht="15" hidden="1" customHeight="1" x14ac:dyDescent="0.2">
      <c r="A91" s="2" t="s">
        <v>10</v>
      </c>
      <c r="B91" s="4" t="s">
        <v>99</v>
      </c>
      <c r="C91" s="5" t="s">
        <v>135</v>
      </c>
      <c r="D91" s="70"/>
      <c r="E91" s="93">
        <v>0</v>
      </c>
      <c r="F91" s="90"/>
      <c r="G91" s="66">
        <f t="shared" si="10"/>
        <v>0</v>
      </c>
      <c r="H91" s="2" t="s">
        <v>31</v>
      </c>
      <c r="I91" s="3" t="s">
        <v>95</v>
      </c>
      <c r="J91" s="2" t="s">
        <v>126</v>
      </c>
      <c r="K91" s="3" t="s">
        <v>84</v>
      </c>
    </row>
    <row r="92" spans="1:11" ht="15" hidden="1" customHeight="1" x14ac:dyDescent="0.2">
      <c r="A92" s="2" t="s">
        <v>10</v>
      </c>
      <c r="B92" s="4" t="s">
        <v>173</v>
      </c>
      <c r="C92" s="5" t="s">
        <v>174</v>
      </c>
      <c r="D92" s="70"/>
      <c r="E92" s="93">
        <v>0</v>
      </c>
      <c r="F92" s="90"/>
      <c r="G92" s="66">
        <f t="shared" si="10"/>
        <v>0</v>
      </c>
      <c r="H92" s="2" t="s">
        <v>31</v>
      </c>
      <c r="I92" s="3" t="s">
        <v>95</v>
      </c>
      <c r="J92" s="2" t="s">
        <v>126</v>
      </c>
      <c r="K92" s="3" t="s">
        <v>84</v>
      </c>
    </row>
    <row r="93" spans="1:11" ht="15" hidden="1" customHeight="1" x14ac:dyDescent="0.2">
      <c r="A93" s="2" t="s">
        <v>10</v>
      </c>
      <c r="B93" s="4" t="s">
        <v>175</v>
      </c>
      <c r="C93" s="5" t="s">
        <v>176</v>
      </c>
      <c r="D93" s="70"/>
      <c r="E93" s="93">
        <v>0</v>
      </c>
      <c r="F93" s="90"/>
      <c r="G93" s="66">
        <f t="shared" si="10"/>
        <v>0</v>
      </c>
      <c r="H93" s="2" t="s">
        <v>31</v>
      </c>
      <c r="I93" s="3" t="s">
        <v>95</v>
      </c>
      <c r="J93" s="2" t="s">
        <v>126</v>
      </c>
      <c r="K93" s="3" t="s">
        <v>84</v>
      </c>
    </row>
    <row r="94" spans="1:11" ht="15" hidden="1" customHeight="1" x14ac:dyDescent="0.2">
      <c r="A94" s="2" t="s">
        <v>10</v>
      </c>
      <c r="B94" s="4" t="s">
        <v>100</v>
      </c>
      <c r="C94" s="5" t="s">
        <v>111</v>
      </c>
      <c r="D94" s="70"/>
      <c r="E94" s="93">
        <v>0</v>
      </c>
      <c r="F94" s="90"/>
      <c r="G94" s="66">
        <f t="shared" si="10"/>
        <v>0</v>
      </c>
      <c r="H94" s="2" t="s">
        <v>31</v>
      </c>
      <c r="I94" s="3" t="s">
        <v>95</v>
      </c>
      <c r="J94" s="2" t="s">
        <v>126</v>
      </c>
      <c r="K94" s="3" t="s">
        <v>84</v>
      </c>
    </row>
    <row r="95" spans="1:11" ht="15" hidden="1" customHeight="1" x14ac:dyDescent="0.2">
      <c r="A95" s="2" t="s">
        <v>10</v>
      </c>
      <c r="B95" s="4" t="s">
        <v>97</v>
      </c>
      <c r="C95" s="5" t="s">
        <v>117</v>
      </c>
      <c r="D95" s="70"/>
      <c r="E95" s="93">
        <v>0</v>
      </c>
      <c r="F95" s="90"/>
      <c r="G95" s="66">
        <f t="shared" si="10"/>
        <v>0</v>
      </c>
      <c r="H95" s="2" t="s">
        <v>31</v>
      </c>
      <c r="I95" s="3" t="s">
        <v>95</v>
      </c>
      <c r="J95" s="2" t="s">
        <v>126</v>
      </c>
      <c r="K95" s="3" t="s">
        <v>84</v>
      </c>
    </row>
    <row r="96" spans="1:11" ht="15" hidden="1" customHeight="1" x14ac:dyDescent="0.2">
      <c r="A96" s="2" t="s">
        <v>10</v>
      </c>
      <c r="B96" s="4" t="s">
        <v>102</v>
      </c>
      <c r="C96" s="5" t="s">
        <v>118</v>
      </c>
      <c r="D96" s="70"/>
      <c r="E96" s="93">
        <v>0</v>
      </c>
      <c r="F96" s="90"/>
      <c r="G96" s="66">
        <f t="shared" si="10"/>
        <v>0</v>
      </c>
      <c r="H96" s="2" t="s">
        <v>31</v>
      </c>
      <c r="I96" s="3" t="s">
        <v>95</v>
      </c>
      <c r="J96" s="2" t="s">
        <v>126</v>
      </c>
      <c r="K96" s="3" t="s">
        <v>84</v>
      </c>
    </row>
    <row r="97" spans="1:11" ht="15" hidden="1" customHeight="1" x14ac:dyDescent="0.2">
      <c r="A97" s="2" t="s">
        <v>10</v>
      </c>
      <c r="B97" s="4" t="s">
        <v>103</v>
      </c>
      <c r="C97" s="5" t="s">
        <v>119</v>
      </c>
      <c r="D97" s="70"/>
      <c r="E97" s="93">
        <v>0</v>
      </c>
      <c r="F97" s="90"/>
      <c r="G97" s="66">
        <f t="shared" si="10"/>
        <v>0</v>
      </c>
      <c r="H97" s="2" t="s">
        <v>31</v>
      </c>
      <c r="I97" s="3" t="s">
        <v>95</v>
      </c>
      <c r="J97" s="2" t="s">
        <v>126</v>
      </c>
      <c r="K97" s="3" t="s">
        <v>84</v>
      </c>
    </row>
    <row r="98" spans="1:11" ht="15" hidden="1" customHeight="1" x14ac:dyDescent="0.2">
      <c r="A98" s="2" t="s">
        <v>10</v>
      </c>
      <c r="B98" s="4" t="s">
        <v>104</v>
      </c>
      <c r="C98" s="5" t="s">
        <v>120</v>
      </c>
      <c r="D98" s="70"/>
      <c r="E98" s="93">
        <v>0</v>
      </c>
      <c r="F98" s="90"/>
      <c r="G98" s="66">
        <f t="shared" si="10"/>
        <v>0</v>
      </c>
      <c r="H98" s="2" t="s">
        <v>31</v>
      </c>
      <c r="I98" s="3" t="s">
        <v>95</v>
      </c>
      <c r="J98" s="2" t="s">
        <v>126</v>
      </c>
      <c r="K98" s="3" t="s">
        <v>84</v>
      </c>
    </row>
    <row r="99" spans="1:11" ht="15" hidden="1" customHeight="1" x14ac:dyDescent="0.2">
      <c r="A99" s="2" t="s">
        <v>10</v>
      </c>
      <c r="B99" s="4" t="s">
        <v>105</v>
      </c>
      <c r="C99" s="5" t="s">
        <v>121</v>
      </c>
      <c r="D99" s="70"/>
      <c r="E99" s="127">
        <v>0</v>
      </c>
      <c r="F99" s="90"/>
      <c r="G99" s="66">
        <f t="shared" si="10"/>
        <v>0</v>
      </c>
      <c r="H99" s="2" t="s">
        <v>31</v>
      </c>
      <c r="I99" s="3" t="s">
        <v>95</v>
      </c>
      <c r="J99" s="2" t="s">
        <v>126</v>
      </c>
      <c r="K99" s="3" t="s">
        <v>84</v>
      </c>
    </row>
    <row r="100" spans="1:11" ht="15" hidden="1" customHeight="1" x14ac:dyDescent="0.2">
      <c r="A100" s="2" t="s">
        <v>10</v>
      </c>
      <c r="B100" s="4" t="s">
        <v>96</v>
      </c>
      <c r="C100" s="5" t="s">
        <v>125</v>
      </c>
      <c r="D100" s="70"/>
      <c r="E100" s="127">
        <v>0</v>
      </c>
      <c r="F100" s="90"/>
      <c r="G100" s="66">
        <f t="shared" si="10"/>
        <v>0</v>
      </c>
      <c r="H100" s="2" t="s">
        <v>31</v>
      </c>
      <c r="I100" s="3" t="s">
        <v>34</v>
      </c>
      <c r="J100" s="2" t="s">
        <v>126</v>
      </c>
      <c r="K100" s="3" t="s">
        <v>84</v>
      </c>
    </row>
    <row r="101" spans="1:11" ht="15" hidden="1" customHeight="1" x14ac:dyDescent="0.2">
      <c r="A101" s="2" t="s">
        <v>10</v>
      </c>
      <c r="B101" s="4" t="s">
        <v>98</v>
      </c>
      <c r="C101" s="5" t="s">
        <v>134</v>
      </c>
      <c r="D101" s="70"/>
      <c r="E101" s="127">
        <v>0</v>
      </c>
      <c r="F101" s="90"/>
      <c r="G101" s="66">
        <f t="shared" si="10"/>
        <v>0</v>
      </c>
      <c r="H101" s="2" t="s">
        <v>31</v>
      </c>
      <c r="I101" s="3" t="s">
        <v>34</v>
      </c>
      <c r="J101" s="2" t="s">
        <v>126</v>
      </c>
      <c r="K101" s="3" t="s">
        <v>84</v>
      </c>
    </row>
    <row r="102" spans="1:11" ht="15" hidden="1" customHeight="1" x14ac:dyDescent="0.2">
      <c r="A102" s="2" t="s">
        <v>10</v>
      </c>
      <c r="B102" s="4" t="s">
        <v>99</v>
      </c>
      <c r="C102" s="5" t="s">
        <v>135</v>
      </c>
      <c r="D102" s="70"/>
      <c r="E102" s="127">
        <v>0</v>
      </c>
      <c r="F102" s="90"/>
      <c r="G102" s="66">
        <f t="shared" si="10"/>
        <v>0</v>
      </c>
      <c r="H102" s="2" t="s">
        <v>31</v>
      </c>
      <c r="I102" s="3" t="s">
        <v>34</v>
      </c>
      <c r="J102" s="2" t="s">
        <v>126</v>
      </c>
      <c r="K102" s="3" t="s">
        <v>84</v>
      </c>
    </row>
    <row r="103" spans="1:11" ht="15" hidden="1" customHeight="1" x14ac:dyDescent="0.2">
      <c r="A103" s="2" t="s">
        <v>10</v>
      </c>
      <c r="B103" s="4" t="s">
        <v>173</v>
      </c>
      <c r="C103" s="5" t="s">
        <v>174</v>
      </c>
      <c r="D103" s="70"/>
      <c r="E103" s="127">
        <v>0</v>
      </c>
      <c r="F103" s="90"/>
      <c r="G103" s="66">
        <f t="shared" si="10"/>
        <v>0</v>
      </c>
      <c r="H103" s="2" t="s">
        <v>31</v>
      </c>
      <c r="I103" s="3" t="s">
        <v>34</v>
      </c>
      <c r="J103" s="2" t="s">
        <v>126</v>
      </c>
      <c r="K103" s="3" t="s">
        <v>84</v>
      </c>
    </row>
    <row r="104" spans="1:11" ht="15" hidden="1" customHeight="1" x14ac:dyDescent="0.2">
      <c r="A104" s="2" t="s">
        <v>10</v>
      </c>
      <c r="B104" s="4" t="s">
        <v>175</v>
      </c>
      <c r="C104" s="5" t="s">
        <v>176</v>
      </c>
      <c r="D104" s="70"/>
      <c r="E104" s="127">
        <v>0</v>
      </c>
      <c r="F104" s="90"/>
      <c r="G104" s="66">
        <f t="shared" si="10"/>
        <v>0</v>
      </c>
      <c r="H104" s="2" t="s">
        <v>31</v>
      </c>
      <c r="I104" s="3" t="s">
        <v>34</v>
      </c>
      <c r="J104" s="2" t="s">
        <v>126</v>
      </c>
      <c r="K104" s="3" t="s">
        <v>84</v>
      </c>
    </row>
    <row r="105" spans="1:11" ht="15" hidden="1" customHeight="1" x14ac:dyDescent="0.2">
      <c r="A105" s="2" t="s">
        <v>10</v>
      </c>
      <c r="B105" s="4" t="s">
        <v>100</v>
      </c>
      <c r="C105" s="5" t="s">
        <v>111</v>
      </c>
      <c r="D105" s="70"/>
      <c r="E105" s="127">
        <v>0</v>
      </c>
      <c r="F105" s="90"/>
      <c r="G105" s="66">
        <f t="shared" si="10"/>
        <v>0</v>
      </c>
      <c r="H105" s="2" t="s">
        <v>31</v>
      </c>
      <c r="I105" s="3" t="s">
        <v>34</v>
      </c>
      <c r="J105" s="2" t="s">
        <v>126</v>
      </c>
      <c r="K105" s="3" t="s">
        <v>84</v>
      </c>
    </row>
    <row r="106" spans="1:11" ht="15" hidden="1" customHeight="1" x14ac:dyDescent="0.2">
      <c r="A106" s="2" t="s">
        <v>10</v>
      </c>
      <c r="B106" s="4" t="s">
        <v>97</v>
      </c>
      <c r="C106" s="5" t="s">
        <v>117</v>
      </c>
      <c r="D106" s="70"/>
      <c r="E106" s="127">
        <v>0</v>
      </c>
      <c r="F106" s="90"/>
      <c r="G106" s="66">
        <f t="shared" si="10"/>
        <v>0</v>
      </c>
      <c r="H106" s="2" t="s">
        <v>31</v>
      </c>
      <c r="I106" s="3" t="s">
        <v>34</v>
      </c>
      <c r="J106" s="2" t="s">
        <v>126</v>
      </c>
      <c r="K106" s="3" t="s">
        <v>84</v>
      </c>
    </row>
    <row r="107" spans="1:11" ht="15" hidden="1" customHeight="1" x14ac:dyDescent="0.2">
      <c r="A107" s="2" t="s">
        <v>10</v>
      </c>
      <c r="B107" s="4" t="s">
        <v>102</v>
      </c>
      <c r="C107" s="5" t="s">
        <v>118</v>
      </c>
      <c r="D107" s="70"/>
      <c r="E107" s="127">
        <v>0</v>
      </c>
      <c r="F107" s="90"/>
      <c r="G107" s="66">
        <f t="shared" si="10"/>
        <v>0</v>
      </c>
      <c r="H107" s="2" t="s">
        <v>31</v>
      </c>
      <c r="I107" s="3" t="s">
        <v>34</v>
      </c>
      <c r="J107" s="2" t="s">
        <v>126</v>
      </c>
      <c r="K107" s="3" t="s">
        <v>84</v>
      </c>
    </row>
    <row r="108" spans="1:11" ht="15" hidden="1" customHeight="1" x14ac:dyDescent="0.2">
      <c r="A108" s="2" t="s">
        <v>10</v>
      </c>
      <c r="B108" s="4" t="s">
        <v>103</v>
      </c>
      <c r="C108" s="5" t="s">
        <v>119</v>
      </c>
      <c r="D108" s="70"/>
      <c r="E108" s="127">
        <v>0</v>
      </c>
      <c r="F108" s="90"/>
      <c r="G108" s="66">
        <f t="shared" si="10"/>
        <v>0</v>
      </c>
      <c r="H108" s="2" t="s">
        <v>31</v>
      </c>
      <c r="I108" s="3" t="s">
        <v>34</v>
      </c>
      <c r="J108" s="2" t="s">
        <v>126</v>
      </c>
      <c r="K108" s="3" t="s">
        <v>84</v>
      </c>
    </row>
    <row r="109" spans="1:11" ht="15" hidden="1" customHeight="1" x14ac:dyDescent="0.2">
      <c r="A109" s="2" t="s">
        <v>10</v>
      </c>
      <c r="B109" s="4" t="s">
        <v>104</v>
      </c>
      <c r="C109" s="5" t="s">
        <v>120</v>
      </c>
      <c r="D109" s="125"/>
      <c r="E109" s="127">
        <v>0</v>
      </c>
      <c r="F109" s="90"/>
      <c r="G109" s="66">
        <f t="shared" si="10"/>
        <v>0</v>
      </c>
      <c r="H109" s="2" t="s">
        <v>31</v>
      </c>
      <c r="I109" s="3" t="s">
        <v>34</v>
      </c>
      <c r="J109" s="2" t="s">
        <v>126</v>
      </c>
      <c r="K109" s="3" t="s">
        <v>84</v>
      </c>
    </row>
    <row r="110" spans="1:11" ht="15" hidden="1" customHeight="1" x14ac:dyDescent="0.2">
      <c r="A110" s="2" t="s">
        <v>10</v>
      </c>
      <c r="B110" s="4" t="s">
        <v>105</v>
      </c>
      <c r="C110" s="5" t="s">
        <v>121</v>
      </c>
      <c r="D110" s="125"/>
      <c r="E110" s="127">
        <v>0</v>
      </c>
      <c r="F110" s="90"/>
      <c r="G110" s="66">
        <f t="shared" si="10"/>
        <v>0</v>
      </c>
      <c r="H110" s="2" t="s">
        <v>31</v>
      </c>
      <c r="I110" s="3" t="s">
        <v>34</v>
      </c>
      <c r="J110" s="2" t="s">
        <v>126</v>
      </c>
      <c r="K110" s="3" t="s">
        <v>84</v>
      </c>
    </row>
    <row r="111" spans="1:11" ht="15" hidden="1" customHeight="1" x14ac:dyDescent="0.2">
      <c r="A111" s="2" t="s">
        <v>15</v>
      </c>
      <c r="B111" s="4" t="s">
        <v>7</v>
      </c>
      <c r="C111" s="5" t="s">
        <v>130</v>
      </c>
      <c r="D111" s="70" t="s">
        <v>16</v>
      </c>
      <c r="E111" s="127">
        <v>106718680</v>
      </c>
      <c r="F111" s="90"/>
      <c r="G111" s="66">
        <f t="shared" si="10"/>
        <v>106718680</v>
      </c>
      <c r="H111" s="2" t="s">
        <v>48</v>
      </c>
      <c r="I111" s="3" t="s">
        <v>12</v>
      </c>
      <c r="J111" s="2" t="s">
        <v>194</v>
      </c>
      <c r="K111" s="3" t="s">
        <v>18</v>
      </c>
    </row>
    <row r="112" spans="1:11" ht="15" hidden="1" customHeight="1" x14ac:dyDescent="0.2">
      <c r="A112" s="2" t="s">
        <v>15</v>
      </c>
      <c r="B112" s="4" t="s">
        <v>25</v>
      </c>
      <c r="C112" s="5" t="s">
        <v>129</v>
      </c>
      <c r="D112" s="70" t="s">
        <v>178</v>
      </c>
      <c r="E112" s="127"/>
      <c r="F112" s="90">
        <v>106718680</v>
      </c>
      <c r="G112" s="66">
        <f t="shared" si="10"/>
        <v>-106718680</v>
      </c>
      <c r="H112" s="2" t="s">
        <v>48</v>
      </c>
      <c r="I112" s="3" t="s">
        <v>12</v>
      </c>
      <c r="J112" s="2" t="s">
        <v>195</v>
      </c>
      <c r="K112" s="3" t="s">
        <v>18</v>
      </c>
    </row>
    <row r="113" spans="1:11" ht="15" hidden="1" customHeight="1" x14ac:dyDescent="0.2">
      <c r="A113" s="2" t="s">
        <v>28</v>
      </c>
      <c r="B113" s="4" t="s">
        <v>96</v>
      </c>
      <c r="C113" s="5" t="s">
        <v>125</v>
      </c>
      <c r="D113" s="70"/>
      <c r="E113" s="127"/>
      <c r="F113" s="90">
        <v>1100000</v>
      </c>
      <c r="G113" s="66">
        <f t="shared" si="10"/>
        <v>-1100000</v>
      </c>
      <c r="H113" s="2" t="s">
        <v>11</v>
      </c>
      <c r="I113" s="3" t="s">
        <v>12</v>
      </c>
      <c r="J113" s="2" t="s">
        <v>181</v>
      </c>
      <c r="K113" s="3" t="s">
        <v>42</v>
      </c>
    </row>
    <row r="114" spans="1:11" ht="15" hidden="1" customHeight="1" x14ac:dyDescent="0.2">
      <c r="A114" s="2" t="s">
        <v>28</v>
      </c>
      <c r="B114" s="4" t="s">
        <v>213</v>
      </c>
      <c r="C114" s="5" t="s">
        <v>214</v>
      </c>
      <c r="D114" s="70" t="s">
        <v>215</v>
      </c>
      <c r="E114" s="127"/>
      <c r="F114" s="90">
        <v>3000000</v>
      </c>
      <c r="G114" s="66">
        <f t="shared" ref="G114" si="11">+E114-F114</f>
        <v>-3000000</v>
      </c>
      <c r="H114" s="2" t="s">
        <v>11</v>
      </c>
      <c r="I114" s="3" t="s">
        <v>12</v>
      </c>
      <c r="J114" s="2" t="s">
        <v>181</v>
      </c>
      <c r="K114" s="3" t="s">
        <v>42</v>
      </c>
    </row>
    <row r="115" spans="1:11" ht="15" hidden="1" customHeight="1" x14ac:dyDescent="0.2">
      <c r="A115" s="2" t="s">
        <v>28</v>
      </c>
      <c r="B115" s="4" t="s">
        <v>179</v>
      </c>
      <c r="C115" s="5" t="s">
        <v>180</v>
      </c>
      <c r="D115" s="70" t="s">
        <v>124</v>
      </c>
      <c r="E115" s="127">
        <v>100000</v>
      </c>
      <c r="F115" s="90"/>
      <c r="G115" s="66">
        <f t="shared" si="10"/>
        <v>100000</v>
      </c>
      <c r="H115" s="2" t="s">
        <v>11</v>
      </c>
      <c r="I115" s="3" t="s">
        <v>12</v>
      </c>
      <c r="J115" s="2" t="s">
        <v>181</v>
      </c>
      <c r="K115" s="3" t="s">
        <v>42</v>
      </c>
    </row>
    <row r="116" spans="1:11" ht="15" hidden="1" customHeight="1" x14ac:dyDescent="0.2">
      <c r="A116" s="2" t="s">
        <v>28</v>
      </c>
      <c r="B116" s="4" t="s">
        <v>43</v>
      </c>
      <c r="C116" s="5" t="s">
        <v>78</v>
      </c>
      <c r="D116" s="70" t="s">
        <v>124</v>
      </c>
      <c r="E116" s="127">
        <v>2000000</v>
      </c>
      <c r="F116" s="90"/>
      <c r="G116" s="66">
        <f t="shared" si="10"/>
        <v>2000000</v>
      </c>
      <c r="H116" s="2" t="s">
        <v>11</v>
      </c>
      <c r="I116" s="3" t="s">
        <v>12</v>
      </c>
      <c r="J116" s="2" t="s">
        <v>182</v>
      </c>
      <c r="K116" s="3" t="s">
        <v>42</v>
      </c>
    </row>
    <row r="117" spans="1:11" ht="15" hidden="1" customHeight="1" x14ac:dyDescent="0.2">
      <c r="A117" s="2" t="s">
        <v>28</v>
      </c>
      <c r="B117" s="4" t="s">
        <v>20</v>
      </c>
      <c r="C117" s="5" t="s">
        <v>21</v>
      </c>
      <c r="D117" s="70" t="s">
        <v>124</v>
      </c>
      <c r="E117" s="127">
        <v>2000000</v>
      </c>
      <c r="F117" s="90"/>
      <c r="G117" s="66">
        <f t="shared" si="10"/>
        <v>2000000</v>
      </c>
      <c r="H117" s="2" t="s">
        <v>11</v>
      </c>
      <c r="I117" s="3" t="s">
        <v>12</v>
      </c>
      <c r="J117" s="2" t="s">
        <v>183</v>
      </c>
      <c r="K117" s="3" t="s">
        <v>42</v>
      </c>
    </row>
    <row r="118" spans="1:11" ht="15" hidden="1" customHeight="1" x14ac:dyDescent="0.2">
      <c r="A118" s="2" t="s">
        <v>10</v>
      </c>
      <c r="B118" s="4" t="s">
        <v>44</v>
      </c>
      <c r="C118" s="11" t="s">
        <v>122</v>
      </c>
      <c r="D118" s="2"/>
      <c r="E118" s="93"/>
      <c r="F118" s="90">
        <v>500000</v>
      </c>
      <c r="G118" s="66">
        <f t="shared" ref="G118:G162" si="12">+E118-F118</f>
        <v>-500000</v>
      </c>
      <c r="H118" s="2" t="s">
        <v>11</v>
      </c>
      <c r="I118" s="3" t="s">
        <v>33</v>
      </c>
      <c r="J118" s="2" t="s">
        <v>186</v>
      </c>
      <c r="K118" s="3" t="s">
        <v>200</v>
      </c>
    </row>
    <row r="119" spans="1:11" ht="15" hidden="1" customHeight="1" x14ac:dyDescent="0.2">
      <c r="A119" s="2" t="s">
        <v>10</v>
      </c>
      <c r="B119" s="4" t="s">
        <v>107</v>
      </c>
      <c r="C119" s="11" t="s">
        <v>108</v>
      </c>
      <c r="D119" s="2"/>
      <c r="E119" s="93">
        <v>500000</v>
      </c>
      <c r="F119" s="90"/>
      <c r="G119" s="66">
        <f t="shared" si="12"/>
        <v>500000</v>
      </c>
      <c r="H119" s="2" t="s">
        <v>11</v>
      </c>
      <c r="I119" s="3" t="s">
        <v>33</v>
      </c>
      <c r="J119" s="2" t="s">
        <v>185</v>
      </c>
      <c r="K119" s="3" t="s">
        <v>200</v>
      </c>
    </row>
    <row r="120" spans="1:11" ht="15" customHeight="1" x14ac:dyDescent="0.2">
      <c r="A120" s="2" t="s">
        <v>10</v>
      </c>
      <c r="B120" s="4" t="s">
        <v>107</v>
      </c>
      <c r="C120" s="11" t="s">
        <v>108</v>
      </c>
      <c r="D120" s="2"/>
      <c r="E120" s="93">
        <f>2050000-455000</f>
        <v>1595000</v>
      </c>
      <c r="F120" s="90"/>
      <c r="G120" s="66">
        <f t="shared" si="12"/>
        <v>1595000</v>
      </c>
      <c r="H120" s="2" t="s">
        <v>31</v>
      </c>
      <c r="I120" s="3" t="s">
        <v>187</v>
      </c>
      <c r="J120" s="2" t="s">
        <v>191</v>
      </c>
      <c r="K120" s="3" t="s">
        <v>200</v>
      </c>
    </row>
    <row r="121" spans="1:11" ht="15" hidden="1" customHeight="1" x14ac:dyDescent="0.2">
      <c r="A121" s="2" t="s">
        <v>10</v>
      </c>
      <c r="B121" s="4" t="s">
        <v>44</v>
      </c>
      <c r="C121" s="11" t="s">
        <v>122</v>
      </c>
      <c r="D121" s="2"/>
      <c r="E121" s="93"/>
      <c r="F121" s="90">
        <v>59239</v>
      </c>
      <c r="G121" s="66">
        <f t="shared" si="12"/>
        <v>-59239</v>
      </c>
      <c r="H121" s="2" t="s">
        <v>31</v>
      </c>
      <c r="I121" s="3" t="s">
        <v>188</v>
      </c>
      <c r="J121" s="2" t="s">
        <v>186</v>
      </c>
      <c r="K121" s="3" t="s">
        <v>200</v>
      </c>
    </row>
    <row r="122" spans="1:11" ht="15" hidden="1" customHeight="1" x14ac:dyDescent="0.2">
      <c r="A122" s="2" t="s">
        <v>10</v>
      </c>
      <c r="B122" s="4" t="s">
        <v>96</v>
      </c>
      <c r="C122" s="5" t="s">
        <v>125</v>
      </c>
      <c r="D122" s="2"/>
      <c r="E122" s="93">
        <v>59239</v>
      </c>
      <c r="F122" s="90"/>
      <c r="G122" s="66">
        <f t="shared" si="12"/>
        <v>59239</v>
      </c>
      <c r="H122" s="2" t="s">
        <v>31</v>
      </c>
      <c r="I122" s="3" t="s">
        <v>188</v>
      </c>
      <c r="J122" s="2" t="s">
        <v>189</v>
      </c>
      <c r="K122" s="3" t="s">
        <v>200</v>
      </c>
    </row>
    <row r="123" spans="1:11" ht="15" hidden="1" customHeight="1" x14ac:dyDescent="0.2">
      <c r="A123" s="2" t="s">
        <v>10</v>
      </c>
      <c r="B123" s="4" t="s">
        <v>44</v>
      </c>
      <c r="C123" s="11" t="s">
        <v>122</v>
      </c>
      <c r="D123" s="2"/>
      <c r="E123" s="93"/>
      <c r="F123" s="90">
        <v>64675</v>
      </c>
      <c r="G123" s="66">
        <f t="shared" si="12"/>
        <v>-64675</v>
      </c>
      <c r="H123" s="2" t="s">
        <v>31</v>
      </c>
      <c r="I123" s="3" t="s">
        <v>190</v>
      </c>
      <c r="J123" s="2" t="s">
        <v>186</v>
      </c>
      <c r="K123" s="3" t="s">
        <v>200</v>
      </c>
    </row>
    <row r="124" spans="1:11" ht="15" hidden="1" customHeight="1" x14ac:dyDescent="0.2">
      <c r="A124" s="2" t="s">
        <v>10</v>
      </c>
      <c r="B124" s="4" t="s">
        <v>96</v>
      </c>
      <c r="C124" s="5" t="s">
        <v>125</v>
      </c>
      <c r="D124" s="2"/>
      <c r="E124" s="93">
        <v>64675</v>
      </c>
      <c r="F124" s="90"/>
      <c r="G124" s="66">
        <f t="shared" si="12"/>
        <v>64675</v>
      </c>
      <c r="H124" s="2" t="s">
        <v>31</v>
      </c>
      <c r="I124" s="3" t="s">
        <v>190</v>
      </c>
      <c r="J124" s="2" t="s">
        <v>189</v>
      </c>
      <c r="K124" s="3" t="s">
        <v>200</v>
      </c>
    </row>
    <row r="125" spans="1:11" ht="15" hidden="1" customHeight="1" x14ac:dyDescent="0.2">
      <c r="A125" s="2" t="s">
        <v>10</v>
      </c>
      <c r="B125" s="4" t="s">
        <v>44</v>
      </c>
      <c r="C125" s="11" t="s">
        <v>122</v>
      </c>
      <c r="D125" s="2"/>
      <c r="E125" s="93"/>
      <c r="F125" s="90">
        <v>185685</v>
      </c>
      <c r="G125" s="66">
        <f t="shared" si="12"/>
        <v>-185685</v>
      </c>
      <c r="H125" s="2" t="s">
        <v>31</v>
      </c>
      <c r="I125" s="3" t="s">
        <v>95</v>
      </c>
      <c r="J125" s="2" t="s">
        <v>191</v>
      </c>
      <c r="K125" s="3" t="s">
        <v>200</v>
      </c>
    </row>
    <row r="126" spans="1:11" ht="15" hidden="1" customHeight="1" x14ac:dyDescent="0.2">
      <c r="A126" s="2" t="s">
        <v>10</v>
      </c>
      <c r="B126" s="4" t="s">
        <v>107</v>
      </c>
      <c r="C126" s="11" t="s">
        <v>108</v>
      </c>
      <c r="D126" s="2"/>
      <c r="E126" s="93"/>
      <c r="F126" s="90">
        <f>158901-2791</f>
        <v>156110</v>
      </c>
      <c r="G126" s="66">
        <f t="shared" si="12"/>
        <v>-156110</v>
      </c>
      <c r="H126" s="2" t="s">
        <v>31</v>
      </c>
      <c r="I126" s="3" t="s">
        <v>95</v>
      </c>
      <c r="J126" s="2" t="s">
        <v>191</v>
      </c>
      <c r="K126" s="3" t="s">
        <v>200</v>
      </c>
    </row>
    <row r="127" spans="1:11" ht="15" hidden="1" customHeight="1" x14ac:dyDescent="0.2">
      <c r="A127" s="2" t="s">
        <v>10</v>
      </c>
      <c r="B127" s="4" t="s">
        <v>44</v>
      </c>
      <c r="C127" s="11" t="s">
        <v>122</v>
      </c>
      <c r="D127" s="2"/>
      <c r="E127" s="93"/>
      <c r="F127" s="90">
        <v>104504</v>
      </c>
      <c r="G127" s="66">
        <f t="shared" si="12"/>
        <v>-104504</v>
      </c>
      <c r="H127" s="2" t="s">
        <v>31</v>
      </c>
      <c r="I127" s="3" t="s">
        <v>34</v>
      </c>
      <c r="J127" s="2" t="s">
        <v>186</v>
      </c>
      <c r="K127" s="3" t="s">
        <v>200</v>
      </c>
    </row>
    <row r="128" spans="1:11" ht="15" hidden="1" customHeight="1" x14ac:dyDescent="0.2">
      <c r="A128" s="2" t="s">
        <v>10</v>
      </c>
      <c r="B128" s="4" t="s">
        <v>107</v>
      </c>
      <c r="C128" s="11" t="s">
        <v>108</v>
      </c>
      <c r="D128" s="2"/>
      <c r="E128" s="93">
        <v>104504</v>
      </c>
      <c r="F128" s="90"/>
      <c r="G128" s="66">
        <f t="shared" si="12"/>
        <v>104504</v>
      </c>
      <c r="H128" s="2" t="s">
        <v>31</v>
      </c>
      <c r="I128" s="3" t="s">
        <v>34</v>
      </c>
      <c r="J128" s="2" t="s">
        <v>185</v>
      </c>
      <c r="K128" s="3" t="s">
        <v>200</v>
      </c>
    </row>
    <row r="129" spans="1:11" ht="15" hidden="1" customHeight="1" x14ac:dyDescent="0.2">
      <c r="A129" s="2" t="s">
        <v>28</v>
      </c>
      <c r="B129" s="4" t="s">
        <v>96</v>
      </c>
      <c r="C129" s="11" t="s">
        <v>125</v>
      </c>
      <c r="D129" s="2"/>
      <c r="E129" s="93"/>
      <c r="F129" s="90">
        <v>228000</v>
      </c>
      <c r="G129" s="66">
        <f t="shared" si="12"/>
        <v>-228000</v>
      </c>
      <c r="H129" s="2" t="s">
        <v>11</v>
      </c>
      <c r="I129" s="3" t="s">
        <v>33</v>
      </c>
      <c r="J129" s="2" t="s">
        <v>186</v>
      </c>
      <c r="K129" s="3" t="s">
        <v>200</v>
      </c>
    </row>
    <row r="130" spans="1:11" ht="15" hidden="1" customHeight="1" x14ac:dyDescent="0.2">
      <c r="A130" s="2" t="s">
        <v>28</v>
      </c>
      <c r="B130" s="4" t="s">
        <v>109</v>
      </c>
      <c r="C130" s="11" t="s">
        <v>114</v>
      </c>
      <c r="D130" s="2"/>
      <c r="E130" s="93">
        <v>315000</v>
      </c>
      <c r="F130" s="90"/>
      <c r="G130" s="66">
        <f t="shared" si="12"/>
        <v>315000</v>
      </c>
      <c r="H130" s="2" t="s">
        <v>11</v>
      </c>
      <c r="I130" s="3" t="s">
        <v>33</v>
      </c>
      <c r="J130" s="2" t="s">
        <v>192</v>
      </c>
      <c r="K130" s="3" t="s">
        <v>200</v>
      </c>
    </row>
    <row r="131" spans="1:11" ht="15" hidden="1" customHeight="1" x14ac:dyDescent="0.2">
      <c r="A131" s="2" t="s">
        <v>28</v>
      </c>
      <c r="B131" s="4" t="s">
        <v>96</v>
      </c>
      <c r="C131" s="11" t="s">
        <v>125</v>
      </c>
      <c r="D131" s="2"/>
      <c r="E131" s="93"/>
      <c r="F131" s="90">
        <v>185000</v>
      </c>
      <c r="G131" s="66">
        <f t="shared" si="12"/>
        <v>-185000</v>
      </c>
      <c r="H131" s="2" t="s">
        <v>11</v>
      </c>
      <c r="I131" s="3" t="s">
        <v>12</v>
      </c>
      <c r="J131" s="2" t="s">
        <v>186</v>
      </c>
      <c r="K131" s="3" t="s">
        <v>200</v>
      </c>
    </row>
    <row r="132" spans="1:11" ht="15" hidden="1" customHeight="1" x14ac:dyDescent="0.2">
      <c r="A132" s="2" t="s">
        <v>28</v>
      </c>
      <c r="B132" s="4" t="s">
        <v>103</v>
      </c>
      <c r="C132" s="11" t="s">
        <v>119</v>
      </c>
      <c r="D132" s="2"/>
      <c r="E132" s="93">
        <v>185000</v>
      </c>
      <c r="F132" s="90"/>
      <c r="G132" s="66">
        <f t="shared" si="12"/>
        <v>185000</v>
      </c>
      <c r="H132" s="2" t="s">
        <v>11</v>
      </c>
      <c r="I132" s="3" t="s">
        <v>12</v>
      </c>
      <c r="J132" s="2" t="s">
        <v>192</v>
      </c>
      <c r="K132" s="3" t="s">
        <v>200</v>
      </c>
    </row>
    <row r="133" spans="1:11" ht="15" hidden="1" customHeight="1" x14ac:dyDescent="0.2">
      <c r="A133" s="2" t="s">
        <v>28</v>
      </c>
      <c r="B133" s="4" t="s">
        <v>96</v>
      </c>
      <c r="C133" s="11" t="s">
        <v>125</v>
      </c>
      <c r="D133" s="2"/>
      <c r="E133" s="93"/>
      <c r="F133" s="90">
        <v>14188000</v>
      </c>
      <c r="G133" s="66">
        <f t="shared" si="12"/>
        <v>-14188000</v>
      </c>
      <c r="H133" s="2" t="s">
        <v>11</v>
      </c>
      <c r="I133" s="3" t="s">
        <v>106</v>
      </c>
      <c r="J133" s="2" t="s">
        <v>186</v>
      </c>
      <c r="K133" s="3" t="s">
        <v>200</v>
      </c>
    </row>
    <row r="134" spans="1:11" ht="15" hidden="1" customHeight="1" x14ac:dyDescent="0.2">
      <c r="A134" s="2" t="s">
        <v>28</v>
      </c>
      <c r="B134" s="4" t="s">
        <v>203</v>
      </c>
      <c r="C134" s="11" t="s">
        <v>204</v>
      </c>
      <c r="D134" s="2"/>
      <c r="E134" s="93">
        <v>13499000</v>
      </c>
      <c r="F134" s="90"/>
      <c r="G134" s="66">
        <f t="shared" ref="G134:G135" si="13">+E134-F134</f>
        <v>13499000</v>
      </c>
      <c r="H134" s="2" t="s">
        <v>31</v>
      </c>
      <c r="I134" s="3" t="s">
        <v>187</v>
      </c>
      <c r="J134" s="2" t="s">
        <v>211</v>
      </c>
      <c r="K134" s="3" t="s">
        <v>200</v>
      </c>
    </row>
    <row r="135" spans="1:11" ht="15" hidden="1" customHeight="1" x14ac:dyDescent="0.2">
      <c r="A135" s="2" t="s">
        <v>28</v>
      </c>
      <c r="B135" s="4" t="s">
        <v>203</v>
      </c>
      <c r="C135" s="11" t="s">
        <v>204</v>
      </c>
      <c r="D135" s="2"/>
      <c r="E135" s="93"/>
      <c r="F135" s="90">
        <v>13499000</v>
      </c>
      <c r="G135" s="66">
        <f t="shared" si="13"/>
        <v>-13499000</v>
      </c>
      <c r="H135" s="2" t="s">
        <v>31</v>
      </c>
      <c r="I135" s="3" t="s">
        <v>187</v>
      </c>
      <c r="J135" s="2" t="s">
        <v>211</v>
      </c>
      <c r="K135" s="3" t="s">
        <v>200</v>
      </c>
    </row>
    <row r="136" spans="1:11" ht="15" hidden="1" customHeight="1" x14ac:dyDescent="0.2">
      <c r="A136" s="2" t="s">
        <v>28</v>
      </c>
      <c r="B136" s="4" t="s">
        <v>96</v>
      </c>
      <c r="C136" s="11" t="s">
        <v>125</v>
      </c>
      <c r="D136" s="2"/>
      <c r="E136" s="93">
        <v>13155000</v>
      </c>
      <c r="F136" s="90"/>
      <c r="G136" s="66">
        <f t="shared" si="12"/>
        <v>13155000</v>
      </c>
      <c r="H136" s="2" t="s">
        <v>31</v>
      </c>
      <c r="I136" s="3" t="s">
        <v>187</v>
      </c>
      <c r="J136" s="2" t="s">
        <v>192</v>
      </c>
      <c r="K136" s="3" t="s">
        <v>200</v>
      </c>
    </row>
    <row r="137" spans="1:11" ht="15" hidden="1" customHeight="1" x14ac:dyDescent="0.2">
      <c r="A137" s="2" t="s">
        <v>28</v>
      </c>
      <c r="B137" s="4" t="s">
        <v>203</v>
      </c>
      <c r="C137" s="11" t="s">
        <v>204</v>
      </c>
      <c r="D137" s="2"/>
      <c r="E137" s="93">
        <v>14188000</v>
      </c>
      <c r="F137" s="90">
        <v>0</v>
      </c>
      <c r="G137" s="66">
        <f t="shared" si="12"/>
        <v>14188000</v>
      </c>
      <c r="H137" s="2" t="s">
        <v>11</v>
      </c>
      <c r="I137" s="3" t="s">
        <v>106</v>
      </c>
      <c r="J137" s="2" t="s">
        <v>186</v>
      </c>
      <c r="K137" s="3" t="s">
        <v>200</v>
      </c>
    </row>
    <row r="138" spans="1:11" ht="15" hidden="1" customHeight="1" x14ac:dyDescent="0.2">
      <c r="A138" s="2" t="s">
        <v>28</v>
      </c>
      <c r="B138" s="4" t="s">
        <v>100</v>
      </c>
      <c r="C138" s="11" t="s">
        <v>111</v>
      </c>
      <c r="D138" s="2"/>
      <c r="E138" s="93">
        <v>4000</v>
      </c>
      <c r="F138" s="90"/>
      <c r="G138" s="66">
        <f t="shared" ref="G138:G155" si="14">+E138-F138</f>
        <v>4000</v>
      </c>
      <c r="H138" s="2" t="s">
        <v>31</v>
      </c>
      <c r="I138" s="3" t="s">
        <v>45</v>
      </c>
      <c r="J138" s="2" t="s">
        <v>192</v>
      </c>
      <c r="K138" s="3" t="s">
        <v>200</v>
      </c>
    </row>
    <row r="139" spans="1:11" ht="15" hidden="1" customHeight="1" x14ac:dyDescent="0.2">
      <c r="A139" s="2" t="s">
        <v>28</v>
      </c>
      <c r="B139" s="4" t="s">
        <v>203</v>
      </c>
      <c r="C139" s="11" t="s">
        <v>204</v>
      </c>
      <c r="D139" s="2"/>
      <c r="E139" s="93"/>
      <c r="F139" s="90">
        <v>14188000</v>
      </c>
      <c r="G139" s="66">
        <f t="shared" si="14"/>
        <v>-14188000</v>
      </c>
      <c r="H139" s="2" t="s">
        <v>11</v>
      </c>
      <c r="I139" s="3" t="s">
        <v>106</v>
      </c>
      <c r="J139" s="2" t="s">
        <v>186</v>
      </c>
      <c r="K139" s="3" t="s">
        <v>200</v>
      </c>
    </row>
    <row r="140" spans="1:11" ht="15" hidden="1" customHeight="1" x14ac:dyDescent="0.2">
      <c r="A140" s="2" t="s">
        <v>28</v>
      </c>
      <c r="B140" s="4" t="s">
        <v>112</v>
      </c>
      <c r="C140" s="11" t="s">
        <v>113</v>
      </c>
      <c r="D140" s="2"/>
      <c r="E140" s="93">
        <v>6000</v>
      </c>
      <c r="F140" s="90"/>
      <c r="G140" s="66">
        <f t="shared" si="14"/>
        <v>6000</v>
      </c>
      <c r="H140" s="2" t="s">
        <v>31</v>
      </c>
      <c r="I140" s="3" t="s">
        <v>187</v>
      </c>
      <c r="J140" s="2" t="s">
        <v>192</v>
      </c>
      <c r="K140" s="3" t="s">
        <v>200</v>
      </c>
    </row>
    <row r="141" spans="1:11" ht="15" hidden="1" customHeight="1" x14ac:dyDescent="0.2">
      <c r="A141" s="2" t="s">
        <v>28</v>
      </c>
      <c r="B141" s="4" t="s">
        <v>115</v>
      </c>
      <c r="C141" s="11" t="s">
        <v>116</v>
      </c>
      <c r="D141" s="2"/>
      <c r="E141" s="93">
        <v>45000</v>
      </c>
      <c r="F141" s="90"/>
      <c r="G141" s="66">
        <f t="shared" si="14"/>
        <v>45000</v>
      </c>
      <c r="H141" s="2" t="s">
        <v>31</v>
      </c>
      <c r="I141" s="3" t="s">
        <v>187</v>
      </c>
      <c r="J141" s="2" t="s">
        <v>192</v>
      </c>
      <c r="K141" s="3" t="s">
        <v>200</v>
      </c>
    </row>
    <row r="142" spans="1:11" ht="15" hidden="1" customHeight="1" x14ac:dyDescent="0.2">
      <c r="A142" s="2" t="s">
        <v>28</v>
      </c>
      <c r="B142" s="4" t="s">
        <v>102</v>
      </c>
      <c r="C142" s="11" t="s">
        <v>118</v>
      </c>
      <c r="D142" s="2"/>
      <c r="E142" s="93">
        <v>35000</v>
      </c>
      <c r="F142" s="90"/>
      <c r="G142" s="66">
        <f t="shared" si="14"/>
        <v>35000</v>
      </c>
      <c r="H142" s="2" t="s">
        <v>31</v>
      </c>
      <c r="I142" s="3" t="s">
        <v>187</v>
      </c>
      <c r="J142" s="2" t="s">
        <v>192</v>
      </c>
      <c r="K142" s="3" t="s">
        <v>200</v>
      </c>
    </row>
    <row r="143" spans="1:11" ht="15" hidden="1" customHeight="1" x14ac:dyDescent="0.2">
      <c r="A143" s="2" t="s">
        <v>28</v>
      </c>
      <c r="B143" s="4" t="s">
        <v>103</v>
      </c>
      <c r="C143" s="11" t="s">
        <v>119</v>
      </c>
      <c r="D143" s="2"/>
      <c r="E143" s="93">
        <v>150000</v>
      </c>
      <c r="F143" s="90"/>
      <c r="G143" s="66">
        <f t="shared" si="14"/>
        <v>150000</v>
      </c>
      <c r="H143" s="2" t="s">
        <v>31</v>
      </c>
      <c r="I143" s="3" t="s">
        <v>187</v>
      </c>
      <c r="J143" s="2" t="s">
        <v>192</v>
      </c>
      <c r="K143" s="3" t="s">
        <v>200</v>
      </c>
    </row>
    <row r="144" spans="1:11" ht="15" hidden="1" customHeight="1" x14ac:dyDescent="0.2">
      <c r="A144" s="2" t="s">
        <v>28</v>
      </c>
      <c r="B144" s="4" t="s">
        <v>104</v>
      </c>
      <c r="C144" s="11" t="s">
        <v>120</v>
      </c>
      <c r="D144" s="2"/>
      <c r="E144" s="93">
        <v>28000</v>
      </c>
      <c r="F144" s="90"/>
      <c r="G144" s="66">
        <f t="shared" si="14"/>
        <v>28000</v>
      </c>
      <c r="H144" s="2" t="s">
        <v>31</v>
      </c>
      <c r="I144" s="3" t="s">
        <v>187</v>
      </c>
      <c r="J144" s="2" t="s">
        <v>192</v>
      </c>
      <c r="K144" s="3" t="s">
        <v>200</v>
      </c>
    </row>
    <row r="145" spans="1:11" ht="15" hidden="1" customHeight="1" x14ac:dyDescent="0.2">
      <c r="A145" s="2" t="s">
        <v>28</v>
      </c>
      <c r="B145" s="4" t="s">
        <v>96</v>
      </c>
      <c r="C145" s="11" t="s">
        <v>125</v>
      </c>
      <c r="D145" s="2"/>
      <c r="E145" s="93"/>
      <c r="F145" s="90">
        <v>27200</v>
      </c>
      <c r="G145" s="66">
        <f t="shared" si="14"/>
        <v>-27200</v>
      </c>
      <c r="H145" s="2" t="s">
        <v>31</v>
      </c>
      <c r="I145" s="3" t="s">
        <v>188</v>
      </c>
      <c r="J145" s="2" t="s">
        <v>211</v>
      </c>
      <c r="K145" s="3" t="s">
        <v>200</v>
      </c>
    </row>
    <row r="146" spans="1:11" ht="15" hidden="1" customHeight="1" x14ac:dyDescent="0.2">
      <c r="A146" s="2" t="s">
        <v>28</v>
      </c>
      <c r="B146" s="4" t="s">
        <v>100</v>
      </c>
      <c r="C146" s="11" t="s">
        <v>111</v>
      </c>
      <c r="D146" s="2"/>
      <c r="E146" s="93">
        <v>6000</v>
      </c>
      <c r="F146" s="90"/>
      <c r="G146" s="66">
        <f t="shared" si="14"/>
        <v>6000</v>
      </c>
      <c r="H146" s="2" t="s">
        <v>31</v>
      </c>
      <c r="I146" s="3" t="s">
        <v>188</v>
      </c>
      <c r="J146" s="2" t="s">
        <v>192</v>
      </c>
      <c r="K146" s="3" t="s">
        <v>200</v>
      </c>
    </row>
    <row r="147" spans="1:11" ht="15" hidden="1" customHeight="1" x14ac:dyDescent="0.2">
      <c r="A147" s="2" t="s">
        <v>28</v>
      </c>
      <c r="B147" s="4" t="s">
        <v>112</v>
      </c>
      <c r="C147" s="11" t="s">
        <v>113</v>
      </c>
      <c r="D147" s="2"/>
      <c r="E147" s="93">
        <v>1000</v>
      </c>
      <c r="F147" s="90"/>
      <c r="G147" s="66">
        <f t="shared" si="14"/>
        <v>1000</v>
      </c>
      <c r="H147" s="2" t="s">
        <v>31</v>
      </c>
      <c r="I147" s="3" t="s">
        <v>188</v>
      </c>
      <c r="J147" s="2" t="s">
        <v>192</v>
      </c>
      <c r="K147" s="3" t="s">
        <v>200</v>
      </c>
    </row>
    <row r="148" spans="1:11" ht="15" hidden="1" customHeight="1" x14ac:dyDescent="0.2">
      <c r="A148" s="2" t="s">
        <v>28</v>
      </c>
      <c r="B148" s="4" t="s">
        <v>115</v>
      </c>
      <c r="C148" s="11" t="s">
        <v>116</v>
      </c>
      <c r="D148" s="2"/>
      <c r="E148" s="93">
        <v>4000</v>
      </c>
      <c r="F148" s="90"/>
      <c r="G148" s="66">
        <f t="shared" si="14"/>
        <v>4000</v>
      </c>
      <c r="H148" s="2" t="s">
        <v>31</v>
      </c>
      <c r="I148" s="3" t="s">
        <v>188</v>
      </c>
      <c r="J148" s="2" t="s">
        <v>192</v>
      </c>
      <c r="K148" s="3" t="s">
        <v>200</v>
      </c>
    </row>
    <row r="149" spans="1:11" ht="15" hidden="1" customHeight="1" x14ac:dyDescent="0.2">
      <c r="A149" s="2" t="s">
        <v>28</v>
      </c>
      <c r="B149" s="4" t="s">
        <v>102</v>
      </c>
      <c r="C149" s="11" t="s">
        <v>118</v>
      </c>
      <c r="D149" s="2"/>
      <c r="E149" s="93">
        <v>1000</v>
      </c>
      <c r="F149" s="90"/>
      <c r="G149" s="66">
        <f t="shared" si="14"/>
        <v>1000</v>
      </c>
      <c r="H149" s="2" t="s">
        <v>31</v>
      </c>
      <c r="I149" s="3" t="s">
        <v>188</v>
      </c>
      <c r="J149" s="2" t="s">
        <v>192</v>
      </c>
      <c r="K149" s="3" t="s">
        <v>200</v>
      </c>
    </row>
    <row r="150" spans="1:11" ht="15" hidden="1" customHeight="1" x14ac:dyDescent="0.2">
      <c r="A150" s="2" t="s">
        <v>28</v>
      </c>
      <c r="B150" s="4" t="s">
        <v>103</v>
      </c>
      <c r="C150" s="11" t="s">
        <v>119</v>
      </c>
      <c r="D150" s="2"/>
      <c r="E150" s="93">
        <v>14000</v>
      </c>
      <c r="F150" s="90"/>
      <c r="G150" s="66">
        <f t="shared" si="14"/>
        <v>14000</v>
      </c>
      <c r="H150" s="2" t="s">
        <v>31</v>
      </c>
      <c r="I150" s="3" t="s">
        <v>188</v>
      </c>
      <c r="J150" s="2" t="s">
        <v>192</v>
      </c>
      <c r="K150" s="3" t="s">
        <v>200</v>
      </c>
    </row>
    <row r="151" spans="1:11" ht="15" hidden="1" customHeight="1" x14ac:dyDescent="0.2">
      <c r="A151" s="2" t="s">
        <v>28</v>
      </c>
      <c r="B151" s="4" t="s">
        <v>104</v>
      </c>
      <c r="C151" s="11" t="s">
        <v>120</v>
      </c>
      <c r="D151" s="2"/>
      <c r="E151" s="93">
        <v>1200</v>
      </c>
      <c r="F151" s="90"/>
      <c r="G151" s="66">
        <f t="shared" si="14"/>
        <v>1200</v>
      </c>
      <c r="H151" s="2" t="s">
        <v>31</v>
      </c>
      <c r="I151" s="3" t="s">
        <v>188</v>
      </c>
      <c r="J151" s="2" t="s">
        <v>192</v>
      </c>
      <c r="K151" s="3" t="s">
        <v>200</v>
      </c>
    </row>
    <row r="152" spans="1:11" ht="15" hidden="1" customHeight="1" x14ac:dyDescent="0.2">
      <c r="A152" s="2" t="s">
        <v>28</v>
      </c>
      <c r="B152" s="4" t="s">
        <v>96</v>
      </c>
      <c r="C152" s="11" t="s">
        <v>125</v>
      </c>
      <c r="D152" s="2"/>
      <c r="E152" s="93"/>
      <c r="F152" s="90">
        <v>8000</v>
      </c>
      <c r="G152" s="66">
        <f t="shared" si="14"/>
        <v>-8000</v>
      </c>
      <c r="H152" s="2" t="s">
        <v>31</v>
      </c>
      <c r="I152" s="3" t="s">
        <v>193</v>
      </c>
      <c r="J152" s="2" t="s">
        <v>192</v>
      </c>
      <c r="K152" s="3" t="s">
        <v>200</v>
      </c>
    </row>
    <row r="153" spans="1:11" ht="15" hidden="1" customHeight="1" x14ac:dyDescent="0.2">
      <c r="A153" s="2" t="s">
        <v>28</v>
      </c>
      <c r="B153" s="4" t="s">
        <v>103</v>
      </c>
      <c r="C153" s="11" t="s">
        <v>119</v>
      </c>
      <c r="D153" s="2"/>
      <c r="E153" s="93">
        <v>8000</v>
      </c>
      <c r="F153" s="90"/>
      <c r="G153" s="66">
        <f t="shared" si="14"/>
        <v>8000</v>
      </c>
      <c r="H153" s="2" t="s">
        <v>31</v>
      </c>
      <c r="I153" s="3" t="s">
        <v>193</v>
      </c>
      <c r="J153" s="2" t="s">
        <v>192</v>
      </c>
      <c r="K153" s="3" t="s">
        <v>200</v>
      </c>
    </row>
    <row r="154" spans="1:11" ht="15" hidden="1" customHeight="1" x14ac:dyDescent="0.2">
      <c r="A154" s="2" t="s">
        <v>28</v>
      </c>
      <c r="B154" s="4" t="s">
        <v>96</v>
      </c>
      <c r="C154" s="11" t="s">
        <v>125</v>
      </c>
      <c r="D154" s="2"/>
      <c r="E154" s="93">
        <v>650000</v>
      </c>
      <c r="F154" s="90"/>
      <c r="G154" s="66">
        <f t="shared" si="14"/>
        <v>650000</v>
      </c>
      <c r="H154" s="2" t="s">
        <v>31</v>
      </c>
      <c r="I154" s="3" t="s">
        <v>45</v>
      </c>
      <c r="J154" s="2" t="s">
        <v>192</v>
      </c>
      <c r="K154" s="3" t="s">
        <v>200</v>
      </c>
    </row>
    <row r="155" spans="1:11" ht="15" hidden="1" customHeight="1" x14ac:dyDescent="0.2">
      <c r="A155" s="2" t="s">
        <v>28</v>
      </c>
      <c r="B155" s="4" t="s">
        <v>100</v>
      </c>
      <c r="C155" s="11" t="s">
        <v>111</v>
      </c>
      <c r="D155" s="2"/>
      <c r="E155" s="93">
        <v>80000</v>
      </c>
      <c r="F155" s="90"/>
      <c r="G155" s="66">
        <f t="shared" si="14"/>
        <v>80000</v>
      </c>
      <c r="H155" s="2" t="s">
        <v>31</v>
      </c>
      <c r="I155" s="3" t="s">
        <v>187</v>
      </c>
      <c r="J155" s="2" t="s">
        <v>192</v>
      </c>
      <c r="K155" s="3" t="s">
        <v>200</v>
      </c>
    </row>
    <row r="156" spans="1:11" ht="15" hidden="1" customHeight="1" x14ac:dyDescent="0.2">
      <c r="A156" s="2" t="s">
        <v>28</v>
      </c>
      <c r="B156" s="4" t="s">
        <v>112</v>
      </c>
      <c r="C156" s="11" t="s">
        <v>113</v>
      </c>
      <c r="D156" s="2"/>
      <c r="E156" s="93">
        <v>500</v>
      </c>
      <c r="F156" s="90"/>
      <c r="G156" s="66">
        <f t="shared" si="12"/>
        <v>500</v>
      </c>
      <c r="H156" s="2" t="s">
        <v>31</v>
      </c>
      <c r="I156" s="3" t="s">
        <v>45</v>
      </c>
      <c r="J156" s="2" t="s">
        <v>192</v>
      </c>
      <c r="K156" s="3" t="s">
        <v>200</v>
      </c>
    </row>
    <row r="157" spans="1:11" ht="15" hidden="1" customHeight="1" x14ac:dyDescent="0.2">
      <c r="A157" s="2" t="s">
        <v>28</v>
      </c>
      <c r="B157" s="4" t="s">
        <v>115</v>
      </c>
      <c r="C157" s="11" t="s">
        <v>116</v>
      </c>
      <c r="D157" s="2"/>
      <c r="E157" s="93">
        <v>2500</v>
      </c>
      <c r="F157" s="90"/>
      <c r="G157" s="66">
        <f t="shared" si="12"/>
        <v>2500</v>
      </c>
      <c r="H157" s="2" t="s">
        <v>31</v>
      </c>
      <c r="I157" s="3" t="s">
        <v>45</v>
      </c>
      <c r="J157" s="2" t="s">
        <v>192</v>
      </c>
      <c r="K157" s="3" t="s">
        <v>200</v>
      </c>
    </row>
    <row r="158" spans="1:11" ht="15" hidden="1" customHeight="1" x14ac:dyDescent="0.2">
      <c r="A158" s="2" t="s">
        <v>28</v>
      </c>
      <c r="B158" s="4" t="s">
        <v>102</v>
      </c>
      <c r="C158" s="11" t="s">
        <v>118</v>
      </c>
      <c r="D158" s="2"/>
      <c r="E158" s="93">
        <v>500</v>
      </c>
      <c r="F158" s="90"/>
      <c r="G158" s="66">
        <f t="shared" si="12"/>
        <v>500</v>
      </c>
      <c r="H158" s="2" t="s">
        <v>31</v>
      </c>
      <c r="I158" s="3" t="s">
        <v>45</v>
      </c>
      <c r="J158" s="2" t="s">
        <v>192</v>
      </c>
      <c r="K158" s="3" t="s">
        <v>200</v>
      </c>
    </row>
    <row r="159" spans="1:11" ht="15" hidden="1" customHeight="1" x14ac:dyDescent="0.2">
      <c r="A159" s="2" t="s">
        <v>28</v>
      </c>
      <c r="B159" s="4" t="s">
        <v>103</v>
      </c>
      <c r="C159" s="11" t="s">
        <v>119</v>
      </c>
      <c r="D159" s="2"/>
      <c r="E159" s="93">
        <v>30000</v>
      </c>
      <c r="F159" s="90"/>
      <c r="G159" s="66">
        <f t="shared" si="12"/>
        <v>30000</v>
      </c>
      <c r="H159" s="2" t="s">
        <v>31</v>
      </c>
      <c r="I159" s="3" t="s">
        <v>45</v>
      </c>
      <c r="J159" s="2" t="s">
        <v>192</v>
      </c>
      <c r="K159" s="3" t="s">
        <v>200</v>
      </c>
    </row>
    <row r="160" spans="1:11" ht="15" hidden="1" customHeight="1" x14ac:dyDescent="0.2">
      <c r="A160" s="2" t="s">
        <v>28</v>
      </c>
      <c r="B160" s="4" t="s">
        <v>203</v>
      </c>
      <c r="C160" s="11" t="s">
        <v>204</v>
      </c>
      <c r="D160" s="2"/>
      <c r="E160" s="93">
        <v>689000</v>
      </c>
      <c r="F160" s="90"/>
      <c r="G160" s="66">
        <f t="shared" ref="G160:G161" si="15">+E160-F160</f>
        <v>689000</v>
      </c>
      <c r="H160" s="2" t="s">
        <v>31</v>
      </c>
      <c r="I160" s="3" t="s">
        <v>45</v>
      </c>
      <c r="J160" s="2" t="s">
        <v>192</v>
      </c>
      <c r="K160" s="3" t="s">
        <v>200</v>
      </c>
    </row>
    <row r="161" spans="1:11" ht="15" hidden="1" customHeight="1" x14ac:dyDescent="0.2">
      <c r="A161" s="2" t="s">
        <v>28</v>
      </c>
      <c r="B161" s="4" t="s">
        <v>203</v>
      </c>
      <c r="C161" s="11" t="s">
        <v>204</v>
      </c>
      <c r="D161" s="2"/>
      <c r="E161" s="93"/>
      <c r="F161" s="90">
        <v>689000</v>
      </c>
      <c r="G161" s="66">
        <f t="shared" si="15"/>
        <v>-689000</v>
      </c>
      <c r="H161" s="2" t="s">
        <v>31</v>
      </c>
      <c r="I161" s="3" t="s">
        <v>45</v>
      </c>
      <c r="J161" s="2" t="s">
        <v>192</v>
      </c>
      <c r="K161" s="3" t="s">
        <v>200</v>
      </c>
    </row>
    <row r="162" spans="1:11" ht="15" hidden="1" customHeight="1" x14ac:dyDescent="0.2">
      <c r="A162" s="2" t="s">
        <v>28</v>
      </c>
      <c r="B162" s="4" t="s">
        <v>104</v>
      </c>
      <c r="C162" s="11" t="s">
        <v>120</v>
      </c>
      <c r="D162" s="2"/>
      <c r="E162" s="93">
        <v>1500</v>
      </c>
      <c r="F162" s="90"/>
      <c r="G162" s="66">
        <f t="shared" si="12"/>
        <v>1500</v>
      </c>
      <c r="H162" s="2" t="s">
        <v>31</v>
      </c>
      <c r="I162" s="3" t="s">
        <v>45</v>
      </c>
      <c r="J162" s="2" t="s">
        <v>192</v>
      </c>
      <c r="K162" s="3" t="s">
        <v>200</v>
      </c>
    </row>
    <row r="163" spans="1:11" ht="15" hidden="1" customHeight="1" x14ac:dyDescent="0.2">
      <c r="A163" s="2" t="s">
        <v>10</v>
      </c>
      <c r="B163" s="4" t="s">
        <v>203</v>
      </c>
      <c r="C163" s="5" t="s">
        <v>204</v>
      </c>
      <c r="D163" s="70"/>
      <c r="E163" s="93">
        <v>455000</v>
      </c>
      <c r="F163" s="90"/>
      <c r="G163" s="66">
        <f t="shared" ref="G163:G165" si="16">+E163-F163</f>
        <v>455000</v>
      </c>
      <c r="H163" s="2" t="s">
        <v>31</v>
      </c>
      <c r="I163" s="3" t="s">
        <v>209</v>
      </c>
      <c r="J163" s="2" t="s">
        <v>208</v>
      </c>
      <c r="K163" s="3" t="s">
        <v>200</v>
      </c>
    </row>
    <row r="164" spans="1:11" ht="15" hidden="1" customHeight="1" x14ac:dyDescent="0.2">
      <c r="A164" s="2" t="s">
        <v>10</v>
      </c>
      <c r="B164" s="4" t="s">
        <v>203</v>
      </c>
      <c r="C164" s="5" t="s">
        <v>204</v>
      </c>
      <c r="D164" s="70"/>
      <c r="E164" s="93"/>
      <c r="F164" s="90">
        <v>455000</v>
      </c>
      <c r="G164" s="66">
        <f t="shared" si="16"/>
        <v>-455000</v>
      </c>
      <c r="H164" s="2" t="s">
        <v>31</v>
      </c>
      <c r="I164" s="3" t="s">
        <v>209</v>
      </c>
      <c r="J164" s="2" t="s">
        <v>208</v>
      </c>
      <c r="K164" s="3" t="s">
        <v>200</v>
      </c>
    </row>
    <row r="165" spans="1:11" ht="15" hidden="1" customHeight="1" x14ac:dyDescent="0.2">
      <c r="A165" s="2" t="s">
        <v>10</v>
      </c>
      <c r="B165" s="4" t="s">
        <v>99</v>
      </c>
      <c r="C165" s="5" t="s">
        <v>135</v>
      </c>
      <c r="D165" s="70"/>
      <c r="E165" s="93">
        <v>455000</v>
      </c>
      <c r="F165" s="90"/>
      <c r="G165" s="66">
        <f t="shared" si="16"/>
        <v>455000</v>
      </c>
      <c r="H165" s="2" t="s">
        <v>31</v>
      </c>
      <c r="I165" s="3" t="s">
        <v>209</v>
      </c>
      <c r="J165" s="2" t="s">
        <v>210</v>
      </c>
      <c r="K165" s="3" t="s">
        <v>200</v>
      </c>
    </row>
    <row r="166" spans="1:11" ht="15" customHeight="1" x14ac:dyDescent="0.2">
      <c r="A166" s="80"/>
      <c r="B166" s="81"/>
      <c r="C166" s="82"/>
      <c r="D166" s="83" t="s">
        <v>5</v>
      </c>
      <c r="E166" s="94">
        <f>SUM(E10:E165)</f>
        <v>170375215</v>
      </c>
      <c r="F166" s="94">
        <f>SUM(F10:F165)</f>
        <v>170375215</v>
      </c>
      <c r="G166" s="94">
        <f>SUBTOTAL(9,G10:G165)</f>
        <v>7740000</v>
      </c>
      <c r="H166" s="80"/>
      <c r="I166" s="84"/>
      <c r="J166" s="80"/>
      <c r="K166" s="84"/>
    </row>
    <row r="167" spans="1:11" ht="15" customHeight="1" x14ac:dyDescent="0.2"/>
    <row r="168" spans="1:11" ht="12.75" customHeight="1" x14ac:dyDescent="0.2">
      <c r="E168" s="98"/>
      <c r="G168" s="8"/>
    </row>
    <row r="169" spans="1:11" hidden="1" x14ac:dyDescent="0.2">
      <c r="F169" s="99"/>
      <c r="G169" s="92">
        <f>+E169-F169</f>
        <v>0</v>
      </c>
      <c r="H169" s="8"/>
    </row>
    <row r="170" spans="1:11" x14ac:dyDescent="0.2">
      <c r="F170" s="104"/>
      <c r="G170" s="8"/>
    </row>
    <row r="171" spans="1:11" x14ac:dyDescent="0.2">
      <c r="F171" s="104"/>
      <c r="G171" s="8"/>
    </row>
    <row r="172" spans="1:11" x14ac:dyDescent="0.2">
      <c r="E172" s="91"/>
      <c r="G172" s="88"/>
    </row>
    <row r="173" spans="1:11" x14ac:dyDescent="0.2">
      <c r="D173" s="119"/>
      <c r="E173" s="91"/>
      <c r="G173" s="9"/>
    </row>
    <row r="174" spans="1:11" x14ac:dyDescent="0.2">
      <c r="E174" s="91"/>
      <c r="G174" s="9"/>
    </row>
    <row r="175" spans="1:11" x14ac:dyDescent="0.2">
      <c r="E175" s="91"/>
      <c r="G175" s="9"/>
    </row>
    <row r="176" spans="1:11" x14ac:dyDescent="0.2">
      <c r="E176" s="91"/>
      <c r="G176" s="9"/>
    </row>
    <row r="177" spans="5:5" x14ac:dyDescent="0.2">
      <c r="E177" s="91"/>
    </row>
  </sheetData>
  <autoFilter ref="A10:K165">
    <filterColumn colId="0">
      <filters>
        <filter val="FONAFIFO"/>
      </filters>
    </filterColumn>
    <filterColumn colId="6">
      <filters>
        <filter val="1,595,000"/>
        <filter val="2,050,000"/>
        <filter val="2,500,000"/>
      </filters>
    </filterColumn>
  </autoFilter>
  <sortState ref="A5:Q90">
    <sortCondition ref="A5:A90"/>
    <sortCondition ref="I5:I90"/>
    <sortCondition ref="B5:B90"/>
  </sortState>
  <mergeCells count="2">
    <mergeCell ref="B1:G1"/>
    <mergeCell ref="B2:G2"/>
  </mergeCells>
  <printOptions horizontalCentered="1"/>
  <pageMargins left="0.19685039370078741" right="0.19685039370078741" top="0.74803149606299213" bottom="0.74803149606299213" header="0.31496062992125984" footer="0.31496062992125984"/>
  <pageSetup scale="4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FID 544-2</vt:lpstr>
      <vt:lpstr>FID 544-16</vt:lpstr>
      <vt:lpstr>Consolidado FID 544</vt:lpstr>
      <vt:lpstr>FONAFIFO</vt:lpstr>
      <vt:lpstr>Sheet1</vt:lpstr>
      <vt:lpstr>Sheet3</vt:lpstr>
      <vt:lpstr>Detalle</vt:lpstr>
      <vt:lpstr>'Consolidado FID 544'!Print_Area</vt:lpstr>
      <vt:lpstr>Detalle!Print_Area</vt:lpstr>
      <vt:lpstr>'FID 544-16'!Print_Area</vt:lpstr>
      <vt:lpstr>'FID 544-2'!Print_Area</vt:lpstr>
      <vt:lpstr>FONAFIFO!Print_Area</vt:lpstr>
      <vt:lpstr>Detalle!Print_Titles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Dayana Prado Prado</cp:lastModifiedBy>
  <cp:lastPrinted>2015-10-16T14:44:38Z</cp:lastPrinted>
  <dcterms:created xsi:type="dcterms:W3CDTF">1996-11-27T10:00:04Z</dcterms:created>
  <dcterms:modified xsi:type="dcterms:W3CDTF">2015-10-19T21:46:45Z</dcterms:modified>
</cp:coreProperties>
</file>