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ocha\Downloads\"/>
    </mc:Choice>
  </mc:AlternateContent>
  <bookViews>
    <workbookView xWindow="-28920" yWindow="-15" windowWidth="29040" windowHeight="15720"/>
  </bookViews>
  <sheets>
    <sheet name="R.P.número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7" i="1" l="1"/>
  <c r="O64" i="1" l="1"/>
  <c r="I64" i="1"/>
  <c r="F64" i="1"/>
  <c r="M61" i="1"/>
  <c r="O61" i="1"/>
  <c r="I61" i="1"/>
  <c r="F61" i="1"/>
  <c r="M58" i="1"/>
  <c r="O58" i="1"/>
  <c r="I58" i="1"/>
  <c r="F58" i="1"/>
  <c r="F87" i="1"/>
  <c r="I87" i="1"/>
  <c r="N87" i="1"/>
  <c r="V82" i="1"/>
  <c r="J58" i="1" l="1"/>
  <c r="K58" i="1" s="1"/>
  <c r="J87" i="1"/>
  <c r="V87" i="1" s="1"/>
  <c r="J61" i="1"/>
  <c r="K61" i="1" s="1"/>
  <c r="J64" i="1"/>
  <c r="K64" i="1" s="1"/>
  <c r="V100" i="1"/>
  <c r="V58" i="1" l="1"/>
  <c r="V64" i="1"/>
  <c r="V61" i="1"/>
  <c r="M85" i="1"/>
  <c r="N85" i="1"/>
  <c r="I85" i="1"/>
  <c r="F85" i="1"/>
  <c r="N81" i="1"/>
  <c r="N57" i="1"/>
  <c r="N20" i="1"/>
  <c r="J85" i="1" l="1"/>
  <c r="V85" i="1" s="1"/>
  <c r="M70" i="1" l="1"/>
  <c r="V11" i="1"/>
  <c r="V10" i="1"/>
  <c r="V9" i="1"/>
  <c r="V8" i="1"/>
  <c r="V7" i="1"/>
  <c r="V6" i="1"/>
  <c r="V5" i="1"/>
  <c r="M14" i="1"/>
  <c r="O14" i="1"/>
  <c r="I14" i="1"/>
  <c r="F14" i="1"/>
  <c r="V106" i="1"/>
  <c r="J14" i="1" l="1"/>
  <c r="V14" i="1" l="1"/>
  <c r="I105" i="1" l="1"/>
  <c r="I95" i="1" l="1"/>
  <c r="F95" i="1"/>
  <c r="M95" i="1"/>
  <c r="O95" i="1"/>
  <c r="J95" i="1" l="1"/>
  <c r="K95" i="1" s="1"/>
  <c r="V95" i="1" l="1"/>
  <c r="F101" i="1"/>
  <c r="I101" i="1"/>
  <c r="O101" i="1"/>
  <c r="M101" i="1"/>
  <c r="J101" i="1" l="1"/>
  <c r="O4" i="1"/>
  <c r="V101" i="1" l="1"/>
  <c r="M80" i="1" l="1"/>
  <c r="O80" i="1"/>
  <c r="I80" i="1"/>
  <c r="F80" i="1"/>
  <c r="J80" i="1" l="1"/>
  <c r="V80" i="1" l="1"/>
  <c r="K80" i="1"/>
  <c r="M28" i="1" l="1"/>
  <c r="O28" i="1"/>
  <c r="I28" i="1"/>
  <c r="F28" i="1"/>
  <c r="F29" i="1"/>
  <c r="M88" i="1"/>
  <c r="F26" i="1"/>
  <c r="I42" i="1"/>
  <c r="M43" i="1"/>
  <c r="I26" i="1"/>
  <c r="M47" i="1"/>
  <c r="O47" i="1"/>
  <c r="I47" i="1"/>
  <c r="F47" i="1"/>
  <c r="F42" i="1"/>
  <c r="I50" i="1"/>
  <c r="F50" i="1"/>
  <c r="F104" i="1"/>
  <c r="I104" i="1"/>
  <c r="I4" i="1"/>
  <c r="F4" i="1"/>
  <c r="I110" i="1"/>
  <c r="F110" i="1"/>
  <c r="I109" i="1"/>
  <c r="F109" i="1"/>
  <c r="I108" i="1"/>
  <c r="F108" i="1"/>
  <c r="I107" i="1"/>
  <c r="F107" i="1"/>
  <c r="F105" i="1"/>
  <c r="I103" i="1"/>
  <c r="F103" i="1"/>
  <c r="I102" i="1"/>
  <c r="F102" i="1"/>
  <c r="I100" i="1"/>
  <c r="F100" i="1"/>
  <c r="I99" i="1"/>
  <c r="F99" i="1"/>
  <c r="I98" i="1"/>
  <c r="F98" i="1"/>
  <c r="I97" i="1"/>
  <c r="F97" i="1"/>
  <c r="I96" i="1"/>
  <c r="F96" i="1"/>
  <c r="I94" i="1"/>
  <c r="F94" i="1"/>
  <c r="I93" i="1"/>
  <c r="F93" i="1"/>
  <c r="I92" i="1"/>
  <c r="F92" i="1"/>
  <c r="I91" i="1"/>
  <c r="F91" i="1"/>
  <c r="I90" i="1"/>
  <c r="F90" i="1"/>
  <c r="I89" i="1"/>
  <c r="F89" i="1"/>
  <c r="I88" i="1"/>
  <c r="F88" i="1"/>
  <c r="I86" i="1"/>
  <c r="F86" i="1"/>
  <c r="I84" i="1"/>
  <c r="F84" i="1"/>
  <c r="I83" i="1"/>
  <c r="F83" i="1"/>
  <c r="I81" i="1"/>
  <c r="F81" i="1"/>
  <c r="I79" i="1"/>
  <c r="F79" i="1"/>
  <c r="I78" i="1"/>
  <c r="F78" i="1"/>
  <c r="I77" i="1"/>
  <c r="F77" i="1"/>
  <c r="I51" i="1"/>
  <c r="F51" i="1"/>
  <c r="I75" i="1"/>
  <c r="F75" i="1"/>
  <c r="I74" i="1"/>
  <c r="F74" i="1"/>
  <c r="I73" i="1"/>
  <c r="F73" i="1"/>
  <c r="I72" i="1"/>
  <c r="F72" i="1"/>
  <c r="I71" i="1"/>
  <c r="F71" i="1"/>
  <c r="I70" i="1"/>
  <c r="F70" i="1"/>
  <c r="I69" i="1"/>
  <c r="F69" i="1"/>
  <c r="I68" i="1"/>
  <c r="F68" i="1"/>
  <c r="I67" i="1"/>
  <c r="F67" i="1"/>
  <c r="I66" i="1"/>
  <c r="F66" i="1"/>
  <c r="I65" i="1"/>
  <c r="F65" i="1"/>
  <c r="I63" i="1"/>
  <c r="F63" i="1"/>
  <c r="I62" i="1"/>
  <c r="F62" i="1"/>
  <c r="I60" i="1"/>
  <c r="F60" i="1"/>
  <c r="I59" i="1"/>
  <c r="F59" i="1"/>
  <c r="I57" i="1"/>
  <c r="F57" i="1"/>
  <c r="I56" i="1"/>
  <c r="F56" i="1"/>
  <c r="I54" i="1"/>
  <c r="F54" i="1"/>
  <c r="I53" i="1"/>
  <c r="F53" i="1"/>
  <c r="I52" i="1"/>
  <c r="F52" i="1"/>
  <c r="I76" i="1"/>
  <c r="F76" i="1"/>
  <c r="I49" i="1"/>
  <c r="F49" i="1"/>
  <c r="I46" i="1"/>
  <c r="F46" i="1"/>
  <c r="I45" i="1"/>
  <c r="F45" i="1"/>
  <c r="I44" i="1"/>
  <c r="F44" i="1"/>
  <c r="I48" i="1"/>
  <c r="F48" i="1"/>
  <c r="I43" i="1"/>
  <c r="F43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I27" i="1"/>
  <c r="F27" i="1"/>
  <c r="I25" i="1"/>
  <c r="F25" i="1"/>
  <c r="I24" i="1"/>
  <c r="F24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3" i="1"/>
  <c r="F13" i="1"/>
  <c r="I12" i="1"/>
  <c r="F12" i="1"/>
  <c r="J104" i="1" l="1"/>
  <c r="J16" i="1"/>
  <c r="J20" i="1"/>
  <c r="J24" i="1"/>
  <c r="J50" i="1"/>
  <c r="J30" i="1"/>
  <c r="J38" i="1"/>
  <c r="J43" i="1"/>
  <c r="J28" i="1"/>
  <c r="V28" i="1" s="1"/>
  <c r="J26" i="1"/>
  <c r="V26" i="1" s="1"/>
  <c r="J42" i="1"/>
  <c r="J15" i="1"/>
  <c r="J19" i="1"/>
  <c r="J29" i="1"/>
  <c r="K29" i="1" s="1"/>
  <c r="J33" i="1"/>
  <c r="J37" i="1"/>
  <c r="J41" i="1"/>
  <c r="J45" i="1"/>
  <c r="J76" i="1"/>
  <c r="J56" i="1"/>
  <c r="V56" i="1" s="1"/>
  <c r="J62" i="1"/>
  <c r="J67" i="1"/>
  <c r="J71" i="1"/>
  <c r="J75" i="1"/>
  <c r="J79" i="1"/>
  <c r="J84" i="1"/>
  <c r="J89" i="1"/>
  <c r="J93" i="1"/>
  <c r="J98" i="1"/>
  <c r="J102" i="1"/>
  <c r="J108" i="1"/>
  <c r="J13" i="1"/>
  <c r="J18" i="1"/>
  <c r="J22" i="1"/>
  <c r="J27" i="1"/>
  <c r="J32" i="1"/>
  <c r="J36" i="1"/>
  <c r="J40" i="1"/>
  <c r="J44" i="1"/>
  <c r="J49" i="1"/>
  <c r="J54" i="1"/>
  <c r="J60" i="1"/>
  <c r="J66" i="1"/>
  <c r="J70" i="1"/>
  <c r="J74" i="1"/>
  <c r="J78" i="1"/>
  <c r="J83" i="1"/>
  <c r="J88" i="1"/>
  <c r="J92" i="1"/>
  <c r="J97" i="1"/>
  <c r="J107" i="1"/>
  <c r="J46" i="1"/>
  <c r="J52" i="1"/>
  <c r="J57" i="1"/>
  <c r="J63" i="1"/>
  <c r="J68" i="1"/>
  <c r="J72" i="1"/>
  <c r="J51" i="1"/>
  <c r="J90" i="1"/>
  <c r="J94" i="1"/>
  <c r="J99" i="1"/>
  <c r="J103" i="1"/>
  <c r="J109" i="1"/>
  <c r="J4" i="1"/>
  <c r="J12" i="1"/>
  <c r="V12" i="1" s="1"/>
  <c r="J17" i="1"/>
  <c r="J21" i="1"/>
  <c r="J25" i="1"/>
  <c r="J31" i="1"/>
  <c r="J35" i="1"/>
  <c r="J39" i="1"/>
  <c r="J48" i="1"/>
  <c r="J53" i="1"/>
  <c r="J59" i="1"/>
  <c r="J65" i="1"/>
  <c r="J69" i="1"/>
  <c r="J73" i="1"/>
  <c r="J77" i="1"/>
  <c r="J81" i="1"/>
  <c r="J86" i="1"/>
  <c r="J91" i="1"/>
  <c r="J96" i="1"/>
  <c r="J100" i="1"/>
  <c r="J105" i="1"/>
  <c r="J110" i="1"/>
  <c r="J47" i="1"/>
  <c r="V47" i="1" s="1"/>
  <c r="J34" i="1"/>
  <c r="K25" i="1" l="1"/>
  <c r="K47" i="1"/>
  <c r="K28" i="1"/>
  <c r="O25" i="1"/>
  <c r="V25" i="1" s="1"/>
  <c r="O51" i="1" l="1"/>
  <c r="V51" i="1" l="1"/>
  <c r="S46" i="1" l="1"/>
  <c r="U3" i="1" l="1"/>
  <c r="S15" i="1"/>
  <c r="S22" i="1"/>
  <c r="S31" i="1"/>
  <c r="S41" i="1"/>
  <c r="S43" i="1"/>
  <c r="S48" i="1"/>
  <c r="S65" i="1"/>
  <c r="S89" i="1"/>
  <c r="N4" i="1"/>
  <c r="N18" i="1"/>
  <c r="N19" i="1"/>
  <c r="N52" i="1"/>
  <c r="N54" i="1"/>
  <c r="N84" i="1"/>
  <c r="N86" i="1"/>
  <c r="N88" i="1"/>
  <c r="N89" i="1"/>
  <c r="K35" i="1"/>
  <c r="O38" i="1"/>
  <c r="M73" i="1"/>
  <c r="M49" i="1"/>
  <c r="O49" i="1"/>
  <c r="K49" i="1"/>
  <c r="M22" i="1"/>
  <c r="O22" i="1"/>
  <c r="M4" i="1"/>
  <c r="K13" i="1"/>
  <c r="O13" i="1"/>
  <c r="M13" i="1"/>
  <c r="K15" i="1"/>
  <c r="O15" i="1"/>
  <c r="M15" i="1"/>
  <c r="O16" i="1"/>
  <c r="M16" i="1"/>
  <c r="K17" i="1"/>
  <c r="O17" i="1"/>
  <c r="M17" i="1"/>
  <c r="M18" i="1"/>
  <c r="K19" i="1"/>
  <c r="M19" i="1"/>
  <c r="M20" i="1"/>
  <c r="K21" i="1"/>
  <c r="O21" i="1"/>
  <c r="M21" i="1"/>
  <c r="K22" i="1"/>
  <c r="O24" i="1"/>
  <c r="M24" i="1"/>
  <c r="K27" i="1"/>
  <c r="O27" i="1"/>
  <c r="M27" i="1"/>
  <c r="O29" i="1"/>
  <c r="M29" i="1"/>
  <c r="O30" i="1"/>
  <c r="M30" i="1"/>
  <c r="K31" i="1"/>
  <c r="O31" i="1"/>
  <c r="M31" i="1"/>
  <c r="K32" i="1"/>
  <c r="O32" i="1"/>
  <c r="M32" i="1"/>
  <c r="K33" i="1"/>
  <c r="O33" i="1"/>
  <c r="M33" i="1"/>
  <c r="K34" i="1"/>
  <c r="O34" i="1"/>
  <c r="M34" i="1"/>
  <c r="K36" i="1"/>
  <c r="O36" i="1"/>
  <c r="M36" i="1"/>
  <c r="K37" i="1"/>
  <c r="O37" i="1"/>
  <c r="M37" i="1"/>
  <c r="M38" i="1"/>
  <c r="O39" i="1"/>
  <c r="M39" i="1"/>
  <c r="O40" i="1"/>
  <c r="M40" i="1"/>
  <c r="K41" i="1"/>
  <c r="O41" i="1"/>
  <c r="M41" i="1"/>
  <c r="K42" i="1"/>
  <c r="O42" i="1"/>
  <c r="M42" i="1"/>
  <c r="K43" i="1"/>
  <c r="O43" i="1"/>
  <c r="V44" i="1"/>
  <c r="K45" i="1"/>
  <c r="O45" i="1"/>
  <c r="M45" i="1"/>
  <c r="K46" i="1"/>
  <c r="O46" i="1"/>
  <c r="M46" i="1"/>
  <c r="K48" i="1"/>
  <c r="O48" i="1"/>
  <c r="M48" i="1"/>
  <c r="K50" i="1"/>
  <c r="O50" i="1"/>
  <c r="M50" i="1"/>
  <c r="K52" i="1"/>
  <c r="M52" i="1"/>
  <c r="K53" i="1"/>
  <c r="O53" i="1"/>
  <c r="M53" i="1"/>
  <c r="K54" i="1"/>
  <c r="M54" i="1"/>
  <c r="M57" i="1"/>
  <c r="K59" i="1"/>
  <c r="O59" i="1"/>
  <c r="M59" i="1"/>
  <c r="K60" i="1"/>
  <c r="O60" i="1"/>
  <c r="M60" i="1"/>
  <c r="K62" i="1"/>
  <c r="O62" i="1"/>
  <c r="M62" i="1"/>
  <c r="O63" i="1"/>
  <c r="M63" i="1"/>
  <c r="K65" i="1"/>
  <c r="O65" i="1"/>
  <c r="M65" i="1"/>
  <c r="V66" i="1"/>
  <c r="V68" i="1"/>
  <c r="K69" i="1"/>
  <c r="O69" i="1"/>
  <c r="M69" i="1"/>
  <c r="K70" i="1"/>
  <c r="O70" i="1"/>
  <c r="K71" i="1"/>
  <c r="O71" i="1"/>
  <c r="M71" i="1"/>
  <c r="K72" i="1"/>
  <c r="O72" i="1"/>
  <c r="M72" i="1"/>
  <c r="K73" i="1"/>
  <c r="O73" i="1"/>
  <c r="K74" i="1"/>
  <c r="O74" i="1"/>
  <c r="M74" i="1"/>
  <c r="K76" i="1"/>
  <c r="O76" i="1"/>
  <c r="M76" i="1"/>
  <c r="O77" i="1"/>
  <c r="M77" i="1"/>
  <c r="K78" i="1"/>
  <c r="O79" i="1"/>
  <c r="M79" i="1"/>
  <c r="K81" i="1"/>
  <c r="M81" i="1"/>
  <c r="K83" i="1"/>
  <c r="K84" i="1"/>
  <c r="M84" i="1"/>
  <c r="M86" i="1"/>
  <c r="K89" i="1"/>
  <c r="M89" i="1"/>
  <c r="K90" i="1"/>
  <c r="O90" i="1"/>
  <c r="M90" i="1"/>
  <c r="K91" i="1"/>
  <c r="K92" i="1"/>
  <c r="O92" i="1"/>
  <c r="M92" i="1"/>
  <c r="K94" i="1"/>
  <c r="O94" i="1"/>
  <c r="M94" i="1"/>
  <c r="K96" i="1"/>
  <c r="K97" i="1"/>
  <c r="O97" i="1"/>
  <c r="M97" i="1"/>
  <c r="K99" i="1"/>
  <c r="O99" i="1"/>
  <c r="M99" i="1"/>
  <c r="K100" i="1"/>
  <c r="K102" i="1"/>
  <c r="K103" i="1"/>
  <c r="O103" i="1"/>
  <c r="M103" i="1"/>
  <c r="O104" i="1"/>
  <c r="M104" i="1"/>
  <c r="K105" i="1"/>
  <c r="K107" i="1"/>
  <c r="O107" i="1"/>
  <c r="M107" i="1"/>
  <c r="K108" i="1"/>
  <c r="K109" i="1"/>
  <c r="O109" i="1"/>
  <c r="M109" i="1"/>
  <c r="K110" i="1"/>
  <c r="V43" i="1" l="1"/>
  <c r="V74" i="1"/>
  <c r="V86" i="1"/>
  <c r="V37" i="1"/>
  <c r="V72" i="1"/>
  <c r="V4" i="1"/>
  <c r="V45" i="1"/>
  <c r="K20" i="1"/>
  <c r="K57" i="1"/>
  <c r="K63" i="1"/>
  <c r="K39" i="1"/>
  <c r="K40" i="1"/>
  <c r="K18" i="1"/>
  <c r="K38" i="1"/>
  <c r="V38" i="1"/>
  <c r="K104" i="1"/>
  <c r="V93" i="1"/>
  <c r="K79" i="1"/>
  <c r="K16" i="1"/>
  <c r="K86" i="1"/>
  <c r="K12" i="1"/>
  <c r="K67" i="1"/>
  <c r="U40" i="1"/>
  <c r="U107" i="1"/>
  <c r="V107" i="1" s="1"/>
  <c r="K4" i="1"/>
  <c r="V75" i="1"/>
  <c r="K30" i="1"/>
  <c r="V91" i="1"/>
  <c r="V49" i="1"/>
  <c r="V41" i="1"/>
  <c r="U109" i="1"/>
  <c r="V109" i="1" s="1"/>
  <c r="V76" i="1"/>
  <c r="V71" i="1"/>
  <c r="V42" i="1"/>
  <c r="V59" i="1"/>
  <c r="V39" i="1"/>
  <c r="V62" i="1"/>
  <c r="V33" i="1"/>
  <c r="V65" i="1"/>
  <c r="K26" i="1"/>
  <c r="V20" i="1"/>
  <c r="V46" i="1"/>
  <c r="K77" i="1"/>
  <c r="V84" i="1"/>
  <c r="V88" i="1"/>
  <c r="V27" i="1"/>
  <c r="V24" i="1"/>
  <c r="V69" i="1"/>
  <c r="V89" i="1"/>
  <c r="V73" i="1"/>
  <c r="V67" i="1"/>
  <c r="V30" i="1"/>
  <c r="V15" i="1"/>
  <c r="V31" i="1"/>
  <c r="V53" i="1"/>
  <c r="K56" i="1"/>
  <c r="K66" i="1"/>
  <c r="V35" i="1"/>
  <c r="V29" i="1"/>
  <c r="V17" i="1"/>
  <c r="V16" i="1"/>
  <c r="K88" i="1"/>
  <c r="K44" i="1"/>
  <c r="V48" i="1"/>
  <c r="V32" i="1"/>
  <c r="V70" i="1"/>
  <c r="V50" i="1"/>
  <c r="V34" i="1"/>
  <c r="V22" i="1"/>
  <c r="U108" i="1"/>
  <c r="V36" i="1"/>
  <c r="V13" i="1"/>
  <c r="V52" i="1"/>
  <c r="V81" i="1"/>
  <c r="K93" i="1"/>
  <c r="V57" i="1"/>
  <c r="V18" i="1"/>
  <c r="V60" i="1"/>
  <c r="V63" i="1"/>
  <c r="K24" i="1"/>
  <c r="V21" i="1"/>
  <c r="U98" i="1"/>
  <c r="V90" i="1"/>
  <c r="V78" i="1"/>
  <c r="K75" i="1"/>
  <c r="U105" i="1"/>
  <c r="U97" i="1"/>
  <c r="V97" i="1" s="1"/>
  <c r="K98" i="1"/>
  <c r="V79" i="1"/>
  <c r="U104" i="1"/>
  <c r="V104" i="1" s="1"/>
  <c r="U96" i="1"/>
  <c r="V99" i="1"/>
  <c r="U103" i="1"/>
  <c r="V103" i="1" s="1"/>
  <c r="V94" i="1"/>
  <c r="V92" i="1"/>
  <c r="K68" i="1"/>
  <c r="U102" i="1"/>
  <c r="V102" i="1" s="1"/>
  <c r="U83" i="1"/>
  <c r="V19" i="1"/>
  <c r="V54" i="1"/>
  <c r="U110" i="1"/>
  <c r="V77" i="1"/>
  <c r="V96" i="1" l="1"/>
  <c r="V108" i="1"/>
  <c r="V110" i="1"/>
  <c r="V105" i="1"/>
  <c r="V40" i="1"/>
  <c r="V98" i="1"/>
  <c r="V83" i="1"/>
</calcChain>
</file>

<file path=xl/sharedStrings.xml><?xml version="1.0" encoding="utf-8"?>
<sst xmlns="http://schemas.openxmlformats.org/spreadsheetml/2006/main" count="150" uniqueCount="41">
  <si>
    <t>Clase</t>
  </si>
  <si>
    <t>Salario Base</t>
  </si>
  <si>
    <t>Salario Global</t>
  </si>
  <si>
    <t>Anualidad nominal</t>
  </si>
  <si>
    <t>Anualidad Ley 9635</t>
  </si>
  <si>
    <t>% D.E.</t>
  </si>
  <si>
    <t>% Prohib</t>
  </si>
  <si>
    <t>Puntos</t>
  </si>
  <si>
    <t>% Zona</t>
  </si>
  <si>
    <t>Zonaje</t>
  </si>
  <si>
    <t>% Region</t>
  </si>
  <si>
    <t>Region.</t>
  </si>
  <si>
    <t>Salario Bruto</t>
  </si>
  <si>
    <t>Cant</t>
  </si>
  <si>
    <t>Valor</t>
  </si>
  <si>
    <t>Monto</t>
  </si>
  <si>
    <t>DIRECTOR GENERAL</t>
  </si>
  <si>
    <t>Profesional de Servicio Civil 1 B</t>
  </si>
  <si>
    <t>Profesional en Informatica 2</t>
  </si>
  <si>
    <t>Técnico de Servicio Civil 1</t>
  </si>
  <si>
    <t>Profesional de Servicio Civil 2</t>
  </si>
  <si>
    <t>Oficinista de Servicio Civil 2</t>
  </si>
  <si>
    <t>Profesional Jefe de Servicio Civil 1</t>
  </si>
  <si>
    <t>Profesional de Servicio Civil 3</t>
  </si>
  <si>
    <t>Profesional Jefe en Informatica 1 Grupo B</t>
  </si>
  <si>
    <t>Profesional en Informatica 1 Grupo C</t>
  </si>
  <si>
    <t>Profesional Jefe de Servicio Civil 3</t>
  </si>
  <si>
    <t> </t>
  </si>
  <si>
    <t>15 989,00</t>
  </si>
  <si>
    <t>16 062,00</t>
  </si>
  <si>
    <t>Profesional de Servicio Civil 1 A</t>
  </si>
  <si>
    <t>Secretario de Servicio Civil 1</t>
  </si>
  <si>
    <t>Profesional Jefe de Servicio Civil 2</t>
  </si>
  <si>
    <t>Técnico de Servicio Civil 2</t>
  </si>
  <si>
    <t>Misceláneo de Servicio Civil 1</t>
  </si>
  <si>
    <t>Técnico de Servicio Civil 3</t>
  </si>
  <si>
    <t>123 754,50</t>
  </si>
  <si>
    <t>Anualidad</t>
  </si>
  <si>
    <t>Carrera Profesional</t>
  </si>
  <si>
    <t>Prohibición</t>
  </si>
  <si>
    <t>Dedicación Exclusiva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</si>
</sst>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FF66CC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548235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2" tint="-0.49998474074526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9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4" fontId="0" fillId="0" borderId="3" xfId="0" applyNumberFormat="1" applyBorder="1"/>
    <xf numFmtId="0" fontId="0" fillId="0" borderId="4" xfId="0" applyBorder="1"/>
    <xf numFmtId="9" fontId="0" fillId="0" borderId="4" xfId="2" applyFont="1" applyBorder="1"/>
    <xf numFmtId="0" fontId="4" fillId="2" borderId="8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vertical="center"/>
    </xf>
    <xf numFmtId="4" fontId="0" fillId="0" borderId="10" xfId="0" applyNumberFormat="1" applyBorder="1"/>
    <xf numFmtId="0" fontId="3" fillId="0" borderId="0" xfId="0" applyFont="1"/>
    <xf numFmtId="0" fontId="0" fillId="3" borderId="1" xfId="0" applyFill="1" applyBorder="1"/>
    <xf numFmtId="4" fontId="0" fillId="3" borderId="3" xfId="0" applyNumberFormat="1" applyFill="1" applyBorder="1"/>
    <xf numFmtId="0" fontId="0" fillId="3" borderId="4" xfId="0" applyFill="1" applyBorder="1"/>
    <xf numFmtId="4" fontId="0" fillId="3" borderId="10" xfId="0" applyNumberFormat="1" applyFill="1" applyBorder="1"/>
    <xf numFmtId="0" fontId="4" fillId="2" borderId="12" xfId="0" applyFont="1" applyFill="1" applyBorder="1" applyAlignment="1">
      <alignment horizontal="center" vertical="center"/>
    </xf>
    <xf numFmtId="4" fontId="0" fillId="0" borderId="13" xfId="0" applyNumberFormat="1" applyBorder="1"/>
    <xf numFmtId="4" fontId="0" fillId="3" borderId="13" xfId="0" applyNumberFormat="1" applyFill="1" applyBorder="1"/>
    <xf numFmtId="9" fontId="0" fillId="0" borderId="13" xfId="2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  <xf numFmtId="0" fontId="0" fillId="0" borderId="3" xfId="0" applyBorder="1"/>
    <xf numFmtId="0" fontId="4" fillId="2" borderId="13" xfId="0" applyFont="1" applyFill="1" applyBorder="1" applyAlignment="1">
      <alignment horizontal="center" vertical="center"/>
    </xf>
    <xf numFmtId="9" fontId="7" fillId="0" borderId="4" xfId="0" applyNumberFormat="1" applyFont="1" applyBorder="1"/>
    <xf numFmtId="4" fontId="7" fillId="0" borderId="13" xfId="0" applyNumberFormat="1" applyFont="1" applyBorder="1"/>
    <xf numFmtId="4" fontId="7" fillId="0" borderId="10" xfId="0" applyNumberFormat="1" applyFont="1" applyBorder="1"/>
    <xf numFmtId="4" fontId="0" fillId="0" borderId="6" xfId="0" applyNumberFormat="1" applyBorder="1"/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7" fillId="0" borderId="6" xfId="0" applyNumberFormat="1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4" fontId="1" fillId="0" borderId="3" xfId="0" applyNumberFormat="1" applyFont="1" applyBorder="1"/>
    <xf numFmtId="4" fontId="1" fillId="0" borderId="24" xfId="0" applyNumberFormat="1" applyFont="1" applyBorder="1"/>
    <xf numFmtId="9" fontId="1" fillId="0" borderId="4" xfId="2" applyBorder="1"/>
    <xf numFmtId="0" fontId="1" fillId="0" borderId="4" xfId="0" applyFont="1" applyBorder="1"/>
    <xf numFmtId="4" fontId="1" fillId="0" borderId="6" xfId="0" applyNumberFormat="1" applyFont="1" applyBorder="1"/>
    <xf numFmtId="4" fontId="1" fillId="0" borderId="13" xfId="0" applyNumberFormat="1" applyFont="1" applyBorder="1"/>
    <xf numFmtId="4" fontId="1" fillId="0" borderId="10" xfId="0" applyNumberFormat="1" applyFont="1" applyBorder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9" fontId="1" fillId="0" borderId="4" xfId="2" applyFont="1" applyBorder="1"/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/>
    <xf numFmtId="9" fontId="1" fillId="0" borderId="14" xfId="2" applyFont="1" applyBorder="1"/>
    <xf numFmtId="0" fontId="1" fillId="0" borderId="14" xfId="0" applyFont="1" applyBorder="1"/>
    <xf numFmtId="4" fontId="1" fillId="0" borderId="16" xfId="0" applyNumberFormat="1" applyFont="1" applyBorder="1"/>
    <xf numFmtId="4" fontId="1" fillId="0" borderId="17" xfId="0" applyNumberFormat="1" applyFont="1" applyBorder="1"/>
    <xf numFmtId="0" fontId="1" fillId="3" borderId="1" xfId="0" applyFont="1" applyFill="1" applyBorder="1" applyAlignment="1">
      <alignment horizontal="center" vertical="top" wrapText="1"/>
    </xf>
    <xf numFmtId="9" fontId="1" fillId="3" borderId="4" xfId="2" applyFont="1" applyFill="1" applyBorder="1"/>
    <xf numFmtId="4" fontId="1" fillId="3" borderId="3" xfId="0" applyNumberFormat="1" applyFont="1" applyFill="1" applyBorder="1"/>
    <xf numFmtId="0" fontId="1" fillId="0" borderId="5" xfId="0" applyFont="1" applyBorder="1" applyAlignment="1">
      <alignment horizontal="center"/>
    </xf>
    <xf numFmtId="4" fontId="1" fillId="0" borderId="4" xfId="0" applyNumberFormat="1" applyFont="1" applyBorder="1"/>
    <xf numFmtId="0" fontId="1" fillId="0" borderId="5" xfId="0" applyFont="1" applyBorder="1"/>
    <xf numFmtId="9" fontId="1" fillId="0" borderId="13" xfId="2" applyFont="1" applyBorder="1"/>
    <xf numFmtId="9" fontId="1" fillId="0" borderId="4" xfId="0" applyNumberFormat="1" applyFont="1" applyBorder="1"/>
    <xf numFmtId="9" fontId="1" fillId="0" borderId="4" xfId="2" applyFont="1" applyFill="1" applyBorder="1"/>
    <xf numFmtId="0" fontId="6" fillId="0" borderId="1" xfId="0" applyFont="1" applyBorder="1" applyAlignment="1">
      <alignment horizontal="center"/>
    </xf>
    <xf numFmtId="9" fontId="0" fillId="0" borderId="4" xfId="2" applyFont="1" applyFill="1" applyBorder="1"/>
    <xf numFmtId="9" fontId="0" fillId="0" borderId="13" xfId="2" applyFont="1" applyFill="1" applyBorder="1"/>
    <xf numFmtId="4" fontId="5" fillId="0" borderId="10" xfId="0" applyNumberFormat="1" applyFont="1" applyBorder="1"/>
    <xf numFmtId="9" fontId="1" fillId="0" borderId="13" xfId="2" applyFont="1" applyFill="1" applyBorder="1"/>
    <xf numFmtId="9" fontId="1" fillId="0" borderId="14" xfId="2" applyFont="1" applyFill="1" applyBorder="1"/>
    <xf numFmtId="0" fontId="1" fillId="6" borderId="1" xfId="0" applyFont="1" applyFill="1" applyBorder="1" applyAlignment="1">
      <alignment horizontal="center" vertical="top" wrapText="1"/>
    </xf>
    <xf numFmtId="4" fontId="1" fillId="6" borderId="24" xfId="0" applyNumberFormat="1" applyFont="1" applyFill="1" applyBorder="1"/>
    <xf numFmtId="4" fontId="1" fillId="6" borderId="3" xfId="0" applyNumberFormat="1" applyFont="1" applyFill="1" applyBorder="1"/>
    <xf numFmtId="9" fontId="1" fillId="6" borderId="4" xfId="2" applyFont="1" applyFill="1" applyBorder="1"/>
    <xf numFmtId="4" fontId="1" fillId="6" borderId="10" xfId="0" applyNumberFormat="1" applyFont="1" applyFill="1" applyBorder="1"/>
    <xf numFmtId="0" fontId="1" fillId="6" borderId="4" xfId="0" applyFont="1" applyFill="1" applyBorder="1"/>
    <xf numFmtId="0" fontId="1" fillId="6" borderId="1" xfId="0" applyFont="1" applyFill="1" applyBorder="1"/>
    <xf numFmtId="4" fontId="1" fillId="6" borderId="13" xfId="0" applyNumberFormat="1" applyFont="1" applyFill="1" applyBorder="1"/>
    <xf numFmtId="4" fontId="1" fillId="0" borderId="0" xfId="0" applyNumberFormat="1" applyFont="1"/>
    <xf numFmtId="4" fontId="8" fillId="0" borderId="3" xfId="0" applyNumberFormat="1" applyFont="1" applyBorder="1"/>
    <xf numFmtId="4" fontId="8" fillId="0" borderId="24" xfId="0" applyNumberFormat="1" applyFont="1" applyBorder="1"/>
    <xf numFmtId="4" fontId="8" fillId="0" borderId="6" xfId="0" applyNumberFormat="1" applyFont="1" applyBorder="1"/>
    <xf numFmtId="0" fontId="8" fillId="0" borderId="4" xfId="0" applyFont="1" applyBorder="1"/>
    <xf numFmtId="0" fontId="8" fillId="0" borderId="1" xfId="0" applyFont="1" applyBorder="1"/>
    <xf numFmtId="9" fontId="8" fillId="0" borderId="4" xfId="2" applyFont="1" applyFill="1" applyBorder="1"/>
    <xf numFmtId="0" fontId="8" fillId="0" borderId="1" xfId="0" applyFont="1" applyBorder="1" applyAlignment="1">
      <alignment horizontal="center" vertical="top" wrapText="1"/>
    </xf>
    <xf numFmtId="4" fontId="8" fillId="0" borderId="13" xfId="0" applyNumberFormat="1" applyFont="1" applyBorder="1"/>
    <xf numFmtId="4" fontId="8" fillId="0" borderId="10" xfId="0" applyNumberFormat="1" applyFont="1" applyBorder="1"/>
    <xf numFmtId="4" fontId="1" fillId="3" borderId="18" xfId="0" applyNumberFormat="1" applyFont="1" applyFill="1" applyBorder="1"/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4" fontId="10" fillId="0" borderId="1" xfId="0" applyNumberFormat="1" applyFont="1" applyBorder="1"/>
    <xf numFmtId="0" fontId="9" fillId="6" borderId="1" xfId="0" applyFont="1" applyFill="1" applyBorder="1" applyAlignment="1">
      <alignment horizontal="center"/>
    </xf>
    <xf numFmtId="4" fontId="9" fillId="6" borderId="1" xfId="0" applyNumberFormat="1" applyFont="1" applyFill="1" applyBorder="1"/>
    <xf numFmtId="0" fontId="4" fillId="2" borderId="25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4" fontId="9" fillId="0" borderId="11" xfId="0" applyNumberFormat="1" applyFont="1" applyBorder="1"/>
    <xf numFmtId="0" fontId="4" fillId="2" borderId="26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/>
    </xf>
    <xf numFmtId="4" fontId="1" fillId="0" borderId="4" xfId="1" applyNumberFormat="1" applyBorder="1" applyAlignment="1">
      <alignment horizontal="center"/>
    </xf>
    <xf numFmtId="4" fontId="1" fillId="0" borderId="1" xfId="0" applyNumberFormat="1" applyFont="1" applyBorder="1"/>
    <xf numFmtId="4" fontId="1" fillId="0" borderId="18" xfId="0" applyNumberFormat="1" applyFont="1" applyBorder="1"/>
    <xf numFmtId="4" fontId="4" fillId="0" borderId="3" xfId="0" applyNumberFormat="1" applyFont="1" applyBorder="1"/>
    <xf numFmtId="4" fontId="4" fillId="6" borderId="3" xfId="0" applyNumberFormat="1" applyFont="1" applyFill="1" applyBorder="1"/>
    <xf numFmtId="4" fontId="4" fillId="3" borderId="18" xfId="0" applyNumberFormat="1" applyFont="1" applyFill="1" applyBorder="1"/>
    <xf numFmtId="4" fontId="4" fillId="7" borderId="3" xfId="0" applyNumberFormat="1" applyFont="1" applyFill="1" applyBorder="1"/>
    <xf numFmtId="0" fontId="4" fillId="8" borderId="1" xfId="0" applyFont="1" applyFill="1" applyBorder="1" applyAlignment="1">
      <alignment horizontal="center"/>
    </xf>
    <xf numFmtId="4" fontId="4" fillId="8" borderId="4" xfId="1" applyNumberFormat="1" applyFont="1" applyFill="1" applyBorder="1" applyAlignment="1">
      <alignment horizontal="center"/>
    </xf>
    <xf numFmtId="0" fontId="4" fillId="8" borderId="1" xfId="0" applyFont="1" applyFill="1" applyBorder="1"/>
    <xf numFmtId="4" fontId="4" fillId="8" borderId="3" xfId="0" applyNumberFormat="1" applyFont="1" applyFill="1" applyBorder="1"/>
    <xf numFmtId="4" fontId="4" fillId="8" borderId="1" xfId="0" applyNumberFormat="1" applyFont="1" applyFill="1" applyBorder="1"/>
    <xf numFmtId="9" fontId="4" fillId="8" borderId="4" xfId="2" applyFont="1" applyFill="1" applyBorder="1"/>
    <xf numFmtId="0" fontId="4" fillId="8" borderId="4" xfId="0" applyFont="1" applyFill="1" applyBorder="1"/>
    <xf numFmtId="4" fontId="4" fillId="8" borderId="6" xfId="0" applyNumberFormat="1" applyFont="1" applyFill="1" applyBorder="1"/>
    <xf numFmtId="4" fontId="4" fillId="8" borderId="13" xfId="0" applyNumberFormat="1" applyFont="1" applyFill="1" applyBorder="1"/>
    <xf numFmtId="4" fontId="4" fillId="8" borderId="10" xfId="0" applyNumberFormat="1" applyFont="1" applyFill="1" applyBorder="1"/>
    <xf numFmtId="4" fontId="4" fillId="9" borderId="3" xfId="0" applyNumberFormat="1" applyFont="1" applyFill="1" applyBorder="1"/>
    <xf numFmtId="0" fontId="4" fillId="9" borderId="1" xfId="0" applyFont="1" applyFill="1" applyBorder="1" applyAlignment="1">
      <alignment horizontal="center" vertical="top" wrapText="1"/>
    </xf>
    <xf numFmtId="0" fontId="4" fillId="9" borderId="1" xfId="0" applyFont="1" applyFill="1" applyBorder="1"/>
    <xf numFmtId="9" fontId="4" fillId="9" borderId="4" xfId="2" applyFont="1" applyFill="1" applyBorder="1"/>
    <xf numFmtId="0" fontId="4" fillId="9" borderId="4" xfId="0" applyFont="1" applyFill="1" applyBorder="1"/>
    <xf numFmtId="4" fontId="4" fillId="9" borderId="10" xfId="0" applyNumberFormat="1" applyFont="1" applyFill="1" applyBorder="1"/>
    <xf numFmtId="0" fontId="4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/>
    <xf numFmtId="4" fontId="4" fillId="5" borderId="3" xfId="0" applyNumberFormat="1" applyFont="1" applyFill="1" applyBorder="1"/>
    <xf numFmtId="4" fontId="11" fillId="7" borderId="1" xfId="0" applyNumberFormat="1" applyFont="1" applyFill="1" applyBorder="1"/>
    <xf numFmtId="0" fontId="11" fillId="7" borderId="1" xfId="0" applyFont="1" applyFill="1" applyBorder="1" applyAlignment="1">
      <alignment horizontal="center"/>
    </xf>
    <xf numFmtId="4" fontId="4" fillId="0" borderId="24" xfId="0" applyNumberFormat="1" applyFont="1" applyBorder="1"/>
    <xf numFmtId="9" fontId="4" fillId="5" borderId="4" xfId="2" applyFont="1" applyFill="1" applyBorder="1"/>
    <xf numFmtId="0" fontId="4" fillId="5" borderId="4" xfId="0" applyFont="1" applyFill="1" applyBorder="1"/>
    <xf numFmtId="4" fontId="4" fillId="5" borderId="6" xfId="0" applyNumberFormat="1" applyFont="1" applyFill="1" applyBorder="1"/>
    <xf numFmtId="4" fontId="4" fillId="5" borderId="13" xfId="0" applyNumberFormat="1" applyFont="1" applyFill="1" applyBorder="1"/>
    <xf numFmtId="4" fontId="4" fillId="5" borderId="10" xfId="0" applyNumberFormat="1" applyFont="1" applyFill="1" applyBorder="1"/>
    <xf numFmtId="0" fontId="4" fillId="10" borderId="1" xfId="0" applyFont="1" applyFill="1" applyBorder="1" applyAlignment="1">
      <alignment horizontal="center" vertical="top" wrapText="1"/>
    </xf>
    <xf numFmtId="0" fontId="4" fillId="10" borderId="1" xfId="0" applyFont="1" applyFill="1" applyBorder="1"/>
    <xf numFmtId="4" fontId="4" fillId="10" borderId="3" xfId="0" applyNumberFormat="1" applyFont="1" applyFill="1" applyBorder="1"/>
    <xf numFmtId="4" fontId="4" fillId="10" borderId="1" xfId="0" applyNumberFormat="1" applyFont="1" applyFill="1" applyBorder="1"/>
    <xf numFmtId="0" fontId="4" fillId="10" borderId="1" xfId="0" applyFont="1" applyFill="1" applyBorder="1" applyAlignment="1">
      <alignment horizontal="center"/>
    </xf>
    <xf numFmtId="4" fontId="4" fillId="10" borderId="24" xfId="0" applyNumberFormat="1" applyFont="1" applyFill="1" applyBorder="1"/>
    <xf numFmtId="9" fontId="4" fillId="10" borderId="4" xfId="2" applyFont="1" applyFill="1" applyBorder="1"/>
    <xf numFmtId="0" fontId="4" fillId="10" borderId="4" xfId="0" applyFont="1" applyFill="1" applyBorder="1"/>
    <xf numFmtId="4" fontId="4" fillId="10" borderId="6" xfId="0" applyNumberFormat="1" applyFont="1" applyFill="1" applyBorder="1"/>
    <xf numFmtId="4" fontId="4" fillId="10" borderId="13" xfId="0" applyNumberFormat="1" applyFont="1" applyFill="1" applyBorder="1"/>
    <xf numFmtId="4" fontId="4" fillId="10" borderId="10" xfId="0" applyNumberFormat="1" applyFont="1" applyFill="1" applyBorder="1"/>
    <xf numFmtId="0" fontId="12" fillId="0" borderId="1" xfId="0" applyFont="1" applyBorder="1" applyAlignment="1">
      <alignment horizontal="center"/>
    </xf>
    <xf numFmtId="3" fontId="1" fillId="0" borderId="24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 vertical="top" wrapText="1"/>
    </xf>
    <xf numFmtId="0" fontId="0" fillId="0" borderId="20" xfId="0" applyBorder="1"/>
    <xf numFmtId="4" fontId="1" fillId="0" borderId="21" xfId="0" applyNumberFormat="1" applyFont="1" applyBorder="1"/>
    <xf numFmtId="4" fontId="9" fillId="0" borderId="20" xfId="0" applyNumberFormat="1" applyFont="1" applyBorder="1"/>
    <xf numFmtId="0" fontId="9" fillId="0" borderId="20" xfId="0" applyFont="1" applyBorder="1" applyAlignment="1">
      <alignment horizontal="center"/>
    </xf>
    <xf numFmtId="4" fontId="4" fillId="0" borderId="21" xfId="0" applyNumberFormat="1" applyFont="1" applyBorder="1"/>
    <xf numFmtId="4" fontId="1" fillId="0" borderId="28" xfId="0" applyNumberFormat="1" applyFont="1" applyBorder="1"/>
    <xf numFmtId="9" fontId="1" fillId="0" borderId="19" xfId="2" applyFont="1" applyBorder="1"/>
    <xf numFmtId="4" fontId="0" fillId="0" borderId="21" xfId="0" applyNumberFormat="1" applyBorder="1"/>
    <xf numFmtId="0" fontId="0" fillId="0" borderId="19" xfId="0" applyBorder="1"/>
    <xf numFmtId="9" fontId="1" fillId="0" borderId="29" xfId="2" applyFont="1" applyBorder="1"/>
    <xf numFmtId="4" fontId="1" fillId="0" borderId="27" xfId="0" applyNumberFormat="1" applyFont="1" applyBorder="1"/>
    <xf numFmtId="4" fontId="4" fillId="4" borderId="3" xfId="0" applyNumberFormat="1" applyFont="1" applyFill="1" applyBorder="1"/>
    <xf numFmtId="0" fontId="4" fillId="4" borderId="1" xfId="0" applyFont="1" applyFill="1" applyBorder="1" applyAlignment="1">
      <alignment horizontal="center" vertical="top" wrapText="1"/>
    </xf>
    <xf numFmtId="0" fontId="4" fillId="4" borderId="1" xfId="0" applyFont="1" applyFill="1" applyBorder="1"/>
    <xf numFmtId="4" fontId="13" fillId="4" borderId="1" xfId="0" applyNumberFormat="1" applyFont="1" applyFill="1" applyBorder="1"/>
    <xf numFmtId="0" fontId="13" fillId="4" borderId="1" xfId="0" applyFont="1" applyFill="1" applyBorder="1" applyAlignment="1">
      <alignment horizontal="center"/>
    </xf>
    <xf numFmtId="4" fontId="4" fillId="4" borderId="24" xfId="0" applyNumberFormat="1" applyFont="1" applyFill="1" applyBorder="1"/>
    <xf numFmtId="9" fontId="4" fillId="4" borderId="4" xfId="2" applyFont="1" applyFill="1" applyBorder="1"/>
    <xf numFmtId="0" fontId="4" fillId="4" borderId="4" xfId="0" applyFont="1" applyFill="1" applyBorder="1"/>
    <xf numFmtId="4" fontId="4" fillId="4" borderId="6" xfId="0" applyNumberFormat="1" applyFont="1" applyFill="1" applyBorder="1"/>
    <xf numFmtId="4" fontId="4" fillId="4" borderId="13" xfId="0" applyNumberFormat="1" applyFont="1" applyFill="1" applyBorder="1"/>
    <xf numFmtId="4" fontId="4" fillId="4" borderId="10" xfId="0" applyNumberFormat="1" applyFont="1" applyFill="1" applyBorder="1"/>
    <xf numFmtId="4" fontId="4" fillId="9" borderId="24" xfId="0" applyNumberFormat="1" applyFont="1" applyFill="1" applyBorder="1"/>
    <xf numFmtId="4" fontId="4" fillId="11" borderId="24" xfId="0" applyNumberFormat="1" applyFont="1" applyFill="1" applyBorder="1"/>
    <xf numFmtId="4" fontId="4" fillId="0" borderId="10" xfId="0" applyNumberFormat="1" applyFont="1" applyBorder="1"/>
    <xf numFmtId="0" fontId="13" fillId="9" borderId="11" xfId="0" applyFont="1" applyFill="1" applyBorder="1" applyAlignment="1">
      <alignment horizontal="center"/>
    </xf>
    <xf numFmtId="4" fontId="13" fillId="9" borderId="1" xfId="0" applyNumberFormat="1" applyFont="1" applyFill="1" applyBorder="1"/>
    <xf numFmtId="0" fontId="13" fillId="9" borderId="1" xfId="0" applyFont="1" applyFill="1" applyBorder="1" applyAlignment="1">
      <alignment horizontal="center"/>
    </xf>
    <xf numFmtId="4" fontId="4" fillId="9" borderId="6" xfId="0" applyNumberFormat="1" applyFont="1" applyFill="1" applyBorder="1"/>
    <xf numFmtId="9" fontId="4" fillId="9" borderId="13" xfId="2" applyFont="1" applyFill="1" applyBorder="1"/>
    <xf numFmtId="4" fontId="4" fillId="0" borderId="18" xfId="0" applyNumberFormat="1" applyFont="1" applyBorder="1"/>
    <xf numFmtId="0" fontId="1" fillId="8" borderId="1" xfId="0" applyFont="1" applyFill="1" applyBorder="1" applyAlignment="1">
      <alignment horizontal="center" vertical="top" wrapText="1"/>
    </xf>
    <xf numFmtId="0" fontId="1" fillId="8" borderId="1" xfId="0" applyFont="1" applyFill="1" applyBorder="1"/>
    <xf numFmtId="4" fontId="1" fillId="8" borderId="3" xfId="0" applyNumberFormat="1" applyFont="1" applyFill="1" applyBorder="1"/>
    <xf numFmtId="4" fontId="1" fillId="8" borderId="24" xfId="0" applyNumberFormat="1" applyFont="1" applyFill="1" applyBorder="1"/>
    <xf numFmtId="0" fontId="9" fillId="8" borderId="11" xfId="0" applyFont="1" applyFill="1" applyBorder="1" applyAlignment="1">
      <alignment horizontal="center"/>
    </xf>
    <xf numFmtId="4" fontId="9" fillId="8" borderId="1" xfId="0" applyNumberFormat="1" applyFont="1" applyFill="1" applyBorder="1"/>
    <xf numFmtId="0" fontId="9" fillId="8" borderId="1" xfId="0" applyFont="1" applyFill="1" applyBorder="1" applyAlignment="1">
      <alignment horizontal="center"/>
    </xf>
    <xf numFmtId="9" fontId="1" fillId="8" borderId="4" xfId="2" applyFont="1" applyFill="1" applyBorder="1"/>
    <xf numFmtId="0" fontId="1" fillId="8" borderId="4" xfId="0" applyFont="1" applyFill="1" applyBorder="1"/>
    <xf numFmtId="9" fontId="0" fillId="8" borderId="4" xfId="2" applyFont="1" applyFill="1" applyBorder="1"/>
    <xf numFmtId="4" fontId="1" fillId="8" borderId="6" xfId="0" applyNumberFormat="1" applyFont="1" applyFill="1" applyBorder="1"/>
    <xf numFmtId="9" fontId="1" fillId="8" borderId="13" xfId="2" applyFont="1" applyFill="1" applyBorder="1"/>
    <xf numFmtId="4" fontId="1" fillId="8" borderId="10" xfId="0" applyNumberFormat="1" applyFont="1" applyFill="1" applyBorder="1"/>
    <xf numFmtId="0" fontId="9" fillId="6" borderId="11" xfId="0" applyFont="1" applyFill="1" applyBorder="1" applyAlignment="1">
      <alignment horizontal="center"/>
    </xf>
    <xf numFmtId="4" fontId="1" fillId="6" borderId="6" xfId="0" applyNumberFormat="1" applyFont="1" applyFill="1" applyBorder="1"/>
    <xf numFmtId="0" fontId="1" fillId="12" borderId="1" xfId="0" applyFont="1" applyFill="1" applyBorder="1" applyAlignment="1">
      <alignment horizontal="center" vertical="top" wrapText="1"/>
    </xf>
    <xf numFmtId="0" fontId="9" fillId="12" borderId="11" xfId="0" applyFont="1" applyFill="1" applyBorder="1" applyAlignment="1">
      <alignment horizontal="center"/>
    </xf>
    <xf numFmtId="4" fontId="9" fillId="12" borderId="1" xfId="0" applyNumberFormat="1" applyFont="1" applyFill="1" applyBorder="1"/>
    <xf numFmtId="0" fontId="9" fillId="12" borderId="1" xfId="0" applyFont="1" applyFill="1" applyBorder="1" applyAlignment="1">
      <alignment horizontal="center"/>
    </xf>
    <xf numFmtId="4" fontId="4" fillId="12" borderId="3" xfId="0" applyNumberFormat="1" applyFont="1" applyFill="1" applyBorder="1"/>
    <xf numFmtId="4" fontId="1" fillId="12" borderId="24" xfId="0" applyNumberFormat="1" applyFont="1" applyFill="1" applyBorder="1"/>
    <xf numFmtId="4" fontId="1" fillId="12" borderId="3" xfId="0" applyNumberFormat="1" applyFont="1" applyFill="1" applyBorder="1"/>
    <xf numFmtId="4" fontId="1" fillId="12" borderId="10" xfId="0" applyNumberFormat="1" applyFont="1" applyFill="1" applyBorder="1"/>
    <xf numFmtId="4" fontId="1" fillId="12" borderId="17" xfId="0" applyNumberFormat="1" applyFont="1" applyFill="1" applyBorder="1"/>
    <xf numFmtId="4" fontId="0" fillId="6" borderId="3" xfId="0" applyNumberFormat="1" applyFill="1" applyBorder="1"/>
    <xf numFmtId="4" fontId="0" fillId="6" borderId="10" xfId="0" applyNumberFormat="1" applyFill="1" applyBorder="1"/>
    <xf numFmtId="0" fontId="0" fillId="0" borderId="11" xfId="0" applyBorder="1"/>
    <xf numFmtId="9" fontId="0" fillId="0" borderId="14" xfId="2" applyFont="1" applyFill="1" applyBorder="1"/>
    <xf numFmtId="0" fontId="0" fillId="0" borderId="14" xfId="0" applyBorder="1"/>
    <xf numFmtId="4" fontId="0" fillId="0" borderId="16" xfId="0" applyNumberFormat="1" applyBorder="1"/>
    <xf numFmtId="4" fontId="0" fillId="0" borderId="17" xfId="0" applyNumberFormat="1" applyBorder="1"/>
    <xf numFmtId="0" fontId="12" fillId="0" borderId="11" xfId="0" applyFont="1" applyBorder="1" applyAlignment="1">
      <alignment horizontal="center"/>
    </xf>
    <xf numFmtId="4" fontId="1" fillId="11" borderId="28" xfId="0" applyNumberFormat="1" applyFont="1" applyFill="1" applyBorder="1"/>
    <xf numFmtId="4" fontId="4" fillId="5" borderId="24" xfId="0" applyNumberFormat="1" applyFont="1" applyFill="1" applyBorder="1"/>
    <xf numFmtId="0" fontId="13" fillId="5" borderId="11" xfId="0" applyFont="1" applyFill="1" applyBorder="1" applyAlignment="1">
      <alignment horizontal="center"/>
    </xf>
    <xf numFmtId="4" fontId="13" fillId="5" borderId="1" xfId="0" applyNumberFormat="1" applyFont="1" applyFill="1" applyBorder="1"/>
    <xf numFmtId="0" fontId="13" fillId="5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3" borderId="11" xfId="0" applyFont="1" applyFill="1" applyBorder="1" applyAlignment="1">
      <alignment horizontal="center"/>
    </xf>
    <xf numFmtId="4" fontId="9" fillId="3" borderId="1" xfId="0" applyNumberFormat="1" applyFont="1" applyFill="1" applyBorder="1"/>
    <xf numFmtId="0" fontId="9" fillId="3" borderId="1" xfId="0" applyFont="1" applyFill="1" applyBorder="1" applyAlignment="1">
      <alignment horizontal="center"/>
    </xf>
    <xf numFmtId="4" fontId="4" fillId="3" borderId="3" xfId="0" applyNumberFormat="1" applyFont="1" applyFill="1" applyBorder="1"/>
    <xf numFmtId="4" fontId="1" fillId="3" borderId="24" xfId="0" applyNumberFormat="1" applyFont="1" applyFill="1" applyBorder="1"/>
    <xf numFmtId="9" fontId="0" fillId="3" borderId="4" xfId="2" applyFont="1" applyFill="1" applyBorder="1"/>
    <xf numFmtId="9" fontId="0" fillId="3" borderId="13" xfId="2" applyFont="1" applyFill="1" applyBorder="1"/>
    <xf numFmtId="4" fontId="1" fillId="3" borderId="10" xfId="0" applyNumberFormat="1" applyFont="1" applyFill="1" applyBorder="1"/>
    <xf numFmtId="4" fontId="1" fillId="3" borderId="17" xfId="0" applyNumberFormat="1" applyFont="1" applyFill="1" applyBorder="1"/>
    <xf numFmtId="0" fontId="0" fillId="12" borderId="1" xfId="0" applyFill="1" applyBorder="1"/>
    <xf numFmtId="9" fontId="0" fillId="12" borderId="4" xfId="2" applyFont="1" applyFill="1" applyBorder="1"/>
    <xf numFmtId="4" fontId="0" fillId="12" borderId="3" xfId="0" applyNumberFormat="1" applyFill="1" applyBorder="1"/>
    <xf numFmtId="0" fontId="0" fillId="12" borderId="4" xfId="0" applyFill="1" applyBorder="1"/>
    <xf numFmtId="9" fontId="0" fillId="12" borderId="13" xfId="2" applyFont="1" applyFill="1" applyBorder="1"/>
    <xf numFmtId="4" fontId="1" fillId="0" borderId="2" xfId="0" applyNumberFormat="1" applyFont="1" applyBorder="1"/>
    <xf numFmtId="0" fontId="1" fillId="0" borderId="24" xfId="0" applyFont="1" applyBorder="1"/>
    <xf numFmtId="0" fontId="1" fillId="0" borderId="3" xfId="0" applyFont="1" applyBorder="1"/>
    <xf numFmtId="0" fontId="8" fillId="0" borderId="31" xfId="0" applyFont="1" applyBorder="1"/>
    <xf numFmtId="0" fontId="4" fillId="0" borderId="13" xfId="0" applyFont="1" applyBorder="1"/>
    <xf numFmtId="0" fontId="1" fillId="0" borderId="13" xfId="0" applyFont="1" applyBorder="1"/>
    <xf numFmtId="9" fontId="1" fillId="0" borderId="5" xfId="0" applyNumberFormat="1" applyFont="1" applyBorder="1"/>
    <xf numFmtId="0" fontId="1" fillId="0" borderId="16" xfId="0" applyFont="1" applyBorder="1"/>
    <xf numFmtId="0" fontId="0" fillId="0" borderId="5" xfId="0" applyBorder="1"/>
    <xf numFmtId="0" fontId="8" fillId="0" borderId="5" xfId="0" applyFont="1" applyBorder="1"/>
    <xf numFmtId="0" fontId="0" fillId="0" borderId="13" xfId="0" applyBorder="1"/>
    <xf numFmtId="0" fontId="1" fillId="0" borderId="24" xfId="0" applyFont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8" fillId="0" borderId="31" xfId="0" applyFont="1" applyBorder="1" applyAlignment="1">
      <alignment horizontal="center"/>
    </xf>
    <xf numFmtId="4" fontId="1" fillId="0" borderId="3" xfId="0" applyNumberFormat="1" applyFont="1" applyBorder="1" applyAlignment="1">
      <alignment horizontal="right"/>
    </xf>
    <xf numFmtId="4" fontId="1" fillId="11" borderId="24" xfId="0" applyNumberFormat="1" applyFont="1" applyFill="1" applyBorder="1"/>
    <xf numFmtId="0" fontId="4" fillId="0" borderId="1" xfId="0" applyFont="1" applyBorder="1"/>
    <xf numFmtId="4" fontId="13" fillId="0" borderId="1" xfId="0" applyNumberFormat="1" applyFont="1" applyBorder="1"/>
    <xf numFmtId="0" fontId="13" fillId="0" borderId="1" xfId="0" applyFont="1" applyBorder="1" applyAlignment="1">
      <alignment horizontal="center"/>
    </xf>
    <xf numFmtId="9" fontId="4" fillId="0" borderId="4" xfId="2" applyFont="1" applyFill="1" applyBorder="1"/>
    <xf numFmtId="0" fontId="4" fillId="0" borderId="4" xfId="0" applyFont="1" applyBorder="1"/>
    <xf numFmtId="4" fontId="4" fillId="0" borderId="6" xfId="0" applyNumberFormat="1" applyFont="1" applyBorder="1"/>
    <xf numFmtId="4" fontId="4" fillId="0" borderId="13" xfId="0" applyNumberFormat="1" applyFont="1" applyBorder="1"/>
    <xf numFmtId="0" fontId="4" fillId="2" borderId="33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3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36" xfId="0" applyFont="1" applyFill="1" applyBorder="1" applyAlignment="1">
      <alignment horizontal="center" wrapText="1"/>
    </xf>
    <xf numFmtId="0" fontId="4" fillId="2" borderId="15" xfId="0" applyFont="1" applyFill="1" applyBorder="1" applyAlignment="1">
      <alignment horizont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" fontId="1" fillId="0" borderId="17" xfId="0" applyNumberFormat="1" applyFont="1" applyBorder="1" applyAlignment="1">
      <alignment horizontal="right" wrapText="1"/>
    </xf>
    <xf numFmtId="0" fontId="4" fillId="2" borderId="30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3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" fontId="4" fillId="11" borderId="24" xfId="0" applyNumberFormat="1" applyFont="1" applyFill="1" applyBorder="1" applyAlignment="1">
      <alignment wrapText="1"/>
    </xf>
    <xf numFmtId="4" fontId="1" fillId="0" borderId="6" xfId="0" applyNumberFormat="1" applyFont="1" applyBorder="1" applyAlignment="1">
      <alignment wrapText="1"/>
    </xf>
    <xf numFmtId="0" fontId="9" fillId="0" borderId="11" xfId="0" applyFont="1" applyBorder="1" applyAlignment="1">
      <alignment horizontal="center" wrapText="1"/>
    </xf>
    <xf numFmtId="4" fontId="9" fillId="0" borderId="11" xfId="0" applyNumberFormat="1" applyFont="1" applyBorder="1" applyAlignment="1">
      <alignment wrapText="1"/>
    </xf>
    <xf numFmtId="4" fontId="4" fillId="0" borderId="3" xfId="0" applyNumberFormat="1" applyFont="1" applyBorder="1" applyAlignment="1">
      <alignment wrapText="1"/>
    </xf>
    <xf numFmtId="4" fontId="1" fillId="0" borderId="24" xfId="0" applyNumberFormat="1" applyFont="1" applyBorder="1" applyAlignment="1">
      <alignment wrapText="1"/>
    </xf>
    <xf numFmtId="9" fontId="1" fillId="0" borderId="14" xfId="2" applyFont="1" applyFill="1" applyBorder="1" applyAlignment="1">
      <alignment wrapText="1"/>
    </xf>
    <xf numFmtId="4" fontId="1" fillId="0" borderId="3" xfId="0" applyNumberFormat="1" applyFont="1" applyBorder="1" applyAlignment="1">
      <alignment wrapText="1"/>
    </xf>
    <xf numFmtId="4" fontId="0" fillId="0" borderId="6" xfId="0" applyNumberFormat="1" applyBorder="1" applyAlignment="1">
      <alignment wrapText="1"/>
    </xf>
    <xf numFmtId="9" fontId="1" fillId="0" borderId="4" xfId="2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4" fontId="1" fillId="0" borderId="17" xfId="0" applyNumberFormat="1" applyFont="1" applyBorder="1" applyAlignment="1">
      <alignment wrapText="1"/>
    </xf>
    <xf numFmtId="0" fontId="0" fillId="0" borderId="0" xfId="0" applyAlignment="1">
      <alignment wrapText="1"/>
    </xf>
  </cellXfs>
  <cellStyles count="3">
    <cellStyle name="Normal" xfId="0" builtinId="0"/>
    <cellStyle name="Normal 2" xfId="1"/>
    <cellStyle name="Porcentaje" xfId="2" builtinId="5"/>
  </cellStyles>
  <dxfs count="0"/>
  <tableStyles count="0" defaultTableStyle="TableStyleMedium9" defaultPivotStyle="PivotStyleLight16"/>
  <colors>
    <mruColors>
      <color rgb="FFFF6699"/>
      <color rgb="FFFF99FF"/>
      <color rgb="FFC5D9F1"/>
      <color rgb="FF548235"/>
      <color rgb="FFBDD7EE"/>
      <color rgb="FF9BC2E6"/>
      <color rgb="FFFFCCFF"/>
      <color rgb="FF75923C"/>
      <color rgb="FFFF66CC"/>
      <color rgb="FF96D6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209550</xdr:rowOff>
    </xdr:from>
    <xdr:to>
      <xdr:col>13</xdr:col>
      <xdr:colOff>561975</xdr:colOff>
      <xdr:row>0</xdr:row>
      <xdr:rowOff>980930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214" r="4924"/>
        <a:stretch/>
      </xdr:blipFill>
      <xdr:spPr>
        <a:xfrm>
          <a:off x="0" y="209550"/>
          <a:ext cx="6810375" cy="771380"/>
        </a:xfrm>
        <a:prstGeom prst="rect">
          <a:avLst/>
        </a:prstGeom>
      </xdr:spPr>
    </xdr:pic>
    <xdr:clientData/>
  </xdr:twoCellAnchor>
  <xdr:twoCellAnchor editAs="oneCell">
    <xdr:from>
      <xdr:col>13</xdr:col>
      <xdr:colOff>752475</xdr:colOff>
      <xdr:row>0</xdr:row>
      <xdr:rowOff>371475</xdr:rowOff>
    </xdr:from>
    <xdr:to>
      <xdr:col>14</xdr:col>
      <xdr:colOff>828675</xdr:colOff>
      <xdr:row>0</xdr:row>
      <xdr:rowOff>733908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00875" y="371475"/>
          <a:ext cx="904875" cy="362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1"/>
  <sheetViews>
    <sheetView showGridLines="0" tabSelected="1" zoomScaleNormal="100" workbookViewId="0">
      <pane xSplit="1" ySplit="3" topLeftCell="B4" activePane="bottomRight" state="frozen"/>
      <selection pane="topRight"/>
      <selection pane="bottomLeft"/>
      <selection pane="bottomRight" activeCell="AC1" sqref="AC1"/>
    </sheetView>
  </sheetViews>
  <sheetFormatPr baseColWidth="10" defaultColWidth="9.140625" defaultRowHeight="12.75" customHeight="1" x14ac:dyDescent="0.2"/>
  <cols>
    <col min="1" max="1" width="37" style="1" customWidth="1"/>
    <col min="2" max="3" width="14.5703125" customWidth="1"/>
    <col min="4" max="4" width="5.85546875" hidden="1" customWidth="1"/>
    <col min="5" max="5" width="9.42578125" hidden="1" customWidth="1"/>
    <col min="6" max="6" width="10.140625" hidden="1" customWidth="1"/>
    <col min="7" max="7" width="5.28515625" hidden="1" customWidth="1"/>
    <col min="8" max="8" width="9.42578125" hidden="1" customWidth="1"/>
    <col min="9" max="9" width="10.140625" hidden="1" customWidth="1"/>
    <col min="10" max="10" width="16.28515625" customWidth="1"/>
    <col min="11" max="11" width="12.7109375" hidden="1" customWidth="1"/>
    <col min="12" max="12" width="7" hidden="1" customWidth="1"/>
    <col min="13" max="13" width="11.28515625" bestFit="1" customWidth="1"/>
    <col min="14" max="14" width="12.42578125" customWidth="1"/>
    <col min="15" max="15" width="12.7109375" customWidth="1"/>
    <col min="16" max="16" width="7" hidden="1" customWidth="1"/>
    <col min="17" max="17" width="8.140625" hidden="1" customWidth="1"/>
    <col min="18" max="18" width="6.42578125" hidden="1" customWidth="1"/>
    <col min="19" max="19" width="11.140625" hidden="1" customWidth="1"/>
    <col min="20" max="20" width="11.7109375" hidden="1" customWidth="1"/>
    <col min="21" max="21" width="11.42578125" hidden="1" customWidth="1"/>
    <col min="22" max="22" width="13.85546875" customWidth="1"/>
    <col min="23" max="23" width="9.140625" customWidth="1"/>
    <col min="24" max="249" width="11.42578125" customWidth="1"/>
  </cols>
  <sheetData>
    <row r="1" spans="1:22" ht="105" customHeight="1" thickBot="1" x14ac:dyDescent="0.25"/>
    <row r="2" spans="1:22" ht="27" thickTop="1" thickBot="1" x14ac:dyDescent="0.25">
      <c r="A2" s="6" t="s">
        <v>0</v>
      </c>
      <c r="B2" s="256" t="s">
        <v>2</v>
      </c>
      <c r="C2" s="256" t="s">
        <v>1</v>
      </c>
      <c r="D2" s="270" t="s">
        <v>3</v>
      </c>
      <c r="E2" s="270"/>
      <c r="F2" s="271"/>
      <c r="G2" s="272" t="s">
        <v>4</v>
      </c>
      <c r="H2" s="272"/>
      <c r="I2" s="273"/>
      <c r="J2" s="256" t="s">
        <v>37</v>
      </c>
      <c r="K2" s="28"/>
      <c r="L2" s="260" t="s">
        <v>5</v>
      </c>
      <c r="M2" s="264" t="s">
        <v>38</v>
      </c>
      <c r="N2" s="266" t="s">
        <v>39</v>
      </c>
      <c r="O2" s="262" t="s">
        <v>40</v>
      </c>
      <c r="P2" s="258" t="s">
        <v>6</v>
      </c>
      <c r="Q2" s="6" t="s">
        <v>7</v>
      </c>
      <c r="R2" s="7" t="s">
        <v>8</v>
      </c>
      <c r="S2" s="8" t="s">
        <v>9</v>
      </c>
      <c r="T2" s="15" t="s">
        <v>10</v>
      </c>
      <c r="U2" s="260" t="s">
        <v>11</v>
      </c>
      <c r="V2" s="269" t="s">
        <v>12</v>
      </c>
    </row>
    <row r="3" spans="1:22" ht="20.100000000000001" customHeight="1" thickBot="1" x14ac:dyDescent="0.25">
      <c r="A3" s="19"/>
      <c r="B3" s="257"/>
      <c r="C3" s="257"/>
      <c r="D3" s="97" t="s">
        <v>13</v>
      </c>
      <c r="E3" s="94" t="s">
        <v>14</v>
      </c>
      <c r="F3" s="94" t="s">
        <v>15</v>
      </c>
      <c r="G3" s="94" t="s">
        <v>13</v>
      </c>
      <c r="H3" s="94" t="s">
        <v>14</v>
      </c>
      <c r="I3" s="255" t="s">
        <v>15</v>
      </c>
      <c r="J3" s="257"/>
      <c r="K3" s="29"/>
      <c r="L3" s="261"/>
      <c r="M3" s="265"/>
      <c r="N3" s="267"/>
      <c r="O3" s="263"/>
      <c r="P3" s="259"/>
      <c r="Q3" s="19">
        <v>2273</v>
      </c>
      <c r="R3" s="20"/>
      <c r="S3" s="21">
        <v>144225</v>
      </c>
      <c r="T3" s="23"/>
      <c r="U3" s="261">
        <f>S3/2</f>
        <v>72112.5</v>
      </c>
      <c r="V3" s="263"/>
    </row>
    <row r="4" spans="1:22" ht="15" customHeight="1" thickBot="1" x14ac:dyDescent="0.25">
      <c r="A4" s="41" t="s">
        <v>16</v>
      </c>
      <c r="B4" s="177"/>
      <c r="C4" s="37">
        <v>1636900</v>
      </c>
      <c r="D4" s="95">
        <v>25</v>
      </c>
      <c r="E4" s="96">
        <v>31465</v>
      </c>
      <c r="F4" s="96">
        <f>D4*E4</f>
        <v>786625</v>
      </c>
      <c r="G4" s="95">
        <v>5</v>
      </c>
      <c r="H4" s="96">
        <v>31610</v>
      </c>
      <c r="I4" s="96">
        <f t="shared" ref="I4:I16" si="0">G4*H4</f>
        <v>158050</v>
      </c>
      <c r="J4" s="253">
        <f>F4+I4</f>
        <v>944675</v>
      </c>
      <c r="K4" s="34">
        <f t="shared" ref="K4:K25" si="1">J4/2</f>
        <v>472337.5</v>
      </c>
      <c r="L4" s="63"/>
      <c r="M4" s="37">
        <f>Q4*$Q$3</f>
        <v>114786.5</v>
      </c>
      <c r="N4" s="37">
        <f>+C4*P4</f>
        <v>1063985</v>
      </c>
      <c r="O4" s="27">
        <f>C4*L4</f>
        <v>0</v>
      </c>
      <c r="P4" s="42">
        <v>0.65</v>
      </c>
      <c r="Q4" s="32">
        <v>50.5</v>
      </c>
      <c r="R4" s="43"/>
      <c r="S4" s="44"/>
      <c r="T4" s="45"/>
      <c r="U4" s="46"/>
      <c r="V4" s="268">
        <f>C4+J4+O4+N4+M4+S4+U4</f>
        <v>3760346.5</v>
      </c>
    </row>
    <row r="5" spans="1:22" s="290" customFormat="1" ht="15" customHeight="1" thickBot="1" x14ac:dyDescent="0.25">
      <c r="A5" s="274" t="s">
        <v>17</v>
      </c>
      <c r="B5" s="275">
        <v>1205688</v>
      </c>
      <c r="C5" s="276"/>
      <c r="D5" s="277"/>
      <c r="E5" s="278"/>
      <c r="F5" s="278"/>
      <c r="G5" s="277"/>
      <c r="H5" s="278"/>
      <c r="I5" s="278"/>
      <c r="J5" s="279"/>
      <c r="K5" s="280"/>
      <c r="L5" s="281"/>
      <c r="M5" s="282"/>
      <c r="N5" s="282"/>
      <c r="O5" s="283"/>
      <c r="P5" s="284"/>
      <c r="Q5" s="285"/>
      <c r="R5" s="43"/>
      <c r="S5" s="286"/>
      <c r="T5" s="287"/>
      <c r="U5" s="288"/>
      <c r="V5" s="289">
        <f t="shared" ref="V5:V12" si="2">C5+B5+J5+O5+N5+M5+S5+U5</f>
        <v>1205688</v>
      </c>
    </row>
    <row r="6" spans="1:22" ht="15" customHeight="1" thickBot="1" x14ac:dyDescent="0.25">
      <c r="A6" s="215" t="s">
        <v>17</v>
      </c>
      <c r="B6" s="170">
        <v>1205688</v>
      </c>
      <c r="C6" s="37"/>
      <c r="D6" s="95"/>
      <c r="E6" s="96"/>
      <c r="F6" s="96"/>
      <c r="G6" s="95"/>
      <c r="H6" s="96"/>
      <c r="I6" s="96"/>
      <c r="J6" s="102"/>
      <c r="K6" s="34"/>
      <c r="L6" s="69"/>
      <c r="M6" s="33"/>
      <c r="N6" s="33"/>
      <c r="O6" s="27"/>
      <c r="P6" s="42"/>
      <c r="Q6" s="32"/>
      <c r="R6" s="43"/>
      <c r="S6" s="44"/>
      <c r="T6" s="216"/>
      <c r="U6" s="217"/>
      <c r="V6" s="54">
        <f t="shared" si="2"/>
        <v>1205688</v>
      </c>
    </row>
    <row r="7" spans="1:22" ht="15" customHeight="1" thickBot="1" x14ac:dyDescent="0.25">
      <c r="A7" s="215" t="s">
        <v>17</v>
      </c>
      <c r="B7" s="170">
        <v>1205688</v>
      </c>
      <c r="C7" s="37"/>
      <c r="D7" s="95"/>
      <c r="E7" s="96"/>
      <c r="F7" s="96"/>
      <c r="G7" s="95"/>
      <c r="H7" s="96"/>
      <c r="I7" s="96"/>
      <c r="J7" s="102"/>
      <c r="K7" s="34"/>
      <c r="L7" s="69"/>
      <c r="M7" s="33"/>
      <c r="N7" s="33"/>
      <c r="O7" s="27"/>
      <c r="P7" s="42"/>
      <c r="Q7" s="32"/>
      <c r="R7" s="43"/>
      <c r="S7" s="44"/>
      <c r="T7" s="216"/>
      <c r="U7" s="217"/>
      <c r="V7" s="54">
        <f t="shared" si="2"/>
        <v>1205688</v>
      </c>
    </row>
    <row r="8" spans="1:22" ht="15" customHeight="1" thickBot="1" x14ac:dyDescent="0.25">
      <c r="A8" s="215" t="s">
        <v>18</v>
      </c>
      <c r="B8" s="170">
        <v>1603017</v>
      </c>
      <c r="C8" s="37"/>
      <c r="D8" s="95"/>
      <c r="E8" s="96"/>
      <c r="F8" s="96"/>
      <c r="G8" s="95"/>
      <c r="H8" s="96"/>
      <c r="I8" s="96"/>
      <c r="J8" s="102"/>
      <c r="K8" s="34"/>
      <c r="L8" s="69"/>
      <c r="M8" s="33"/>
      <c r="N8" s="33"/>
      <c r="O8" s="27"/>
      <c r="P8" s="42"/>
      <c r="Q8" s="32"/>
      <c r="R8" s="43"/>
      <c r="S8" s="44"/>
      <c r="T8" s="216"/>
      <c r="U8" s="217"/>
      <c r="V8" s="54">
        <f t="shared" si="2"/>
        <v>1603017</v>
      </c>
    </row>
    <row r="9" spans="1:22" ht="15" customHeight="1" thickBot="1" x14ac:dyDescent="0.25">
      <c r="A9" s="215" t="s">
        <v>19</v>
      </c>
      <c r="B9" s="170">
        <v>561741</v>
      </c>
      <c r="C9" s="37"/>
      <c r="D9" s="95"/>
      <c r="E9" s="96"/>
      <c r="F9" s="96"/>
      <c r="G9" s="95"/>
      <c r="H9" s="96"/>
      <c r="I9" s="96"/>
      <c r="J9" s="102"/>
      <c r="K9" s="34"/>
      <c r="L9" s="69"/>
      <c r="M9" s="33"/>
      <c r="N9" s="33"/>
      <c r="O9" s="27"/>
      <c r="P9" s="42"/>
      <c r="Q9" s="32"/>
      <c r="R9" s="43"/>
      <c r="S9" s="44"/>
      <c r="T9" s="216"/>
      <c r="U9" s="217"/>
      <c r="V9" s="54">
        <f t="shared" si="2"/>
        <v>561741</v>
      </c>
    </row>
    <row r="10" spans="1:22" ht="15" customHeight="1" thickBot="1" x14ac:dyDescent="0.25">
      <c r="A10" s="215" t="s">
        <v>20</v>
      </c>
      <c r="B10" s="170">
        <v>1328997</v>
      </c>
      <c r="C10" s="37"/>
      <c r="D10" s="95"/>
      <c r="E10" s="96"/>
      <c r="F10" s="96"/>
      <c r="G10" s="95"/>
      <c r="H10" s="96"/>
      <c r="I10" s="96"/>
      <c r="J10" s="102"/>
      <c r="K10" s="34"/>
      <c r="L10" s="69"/>
      <c r="M10" s="33"/>
      <c r="N10" s="33"/>
      <c r="O10" s="27"/>
      <c r="P10" s="42"/>
      <c r="Q10" s="32"/>
      <c r="R10" s="43"/>
      <c r="S10" s="44"/>
      <c r="T10" s="216"/>
      <c r="U10" s="217"/>
      <c r="V10" s="54">
        <f t="shared" si="2"/>
        <v>1328997</v>
      </c>
    </row>
    <row r="11" spans="1:22" ht="15" customHeight="1" thickBot="1" x14ac:dyDescent="0.25">
      <c r="A11" s="215" t="s">
        <v>17</v>
      </c>
      <c r="B11" s="170">
        <v>1205688</v>
      </c>
      <c r="C11" s="37"/>
      <c r="D11" s="95"/>
      <c r="E11" s="96"/>
      <c r="F11" s="96"/>
      <c r="G11" s="95"/>
      <c r="H11" s="96"/>
      <c r="I11" s="96"/>
      <c r="J11" s="102"/>
      <c r="K11" s="34"/>
      <c r="L11" s="69"/>
      <c r="M11" s="33"/>
      <c r="N11" s="33"/>
      <c r="O11" s="27"/>
      <c r="P11" s="42"/>
      <c r="Q11" s="32"/>
      <c r="R11" s="43"/>
      <c r="S11" s="44"/>
      <c r="T11" s="216"/>
      <c r="U11" s="217"/>
      <c r="V11" s="54">
        <f t="shared" si="2"/>
        <v>1205688</v>
      </c>
    </row>
    <row r="12" spans="1:22" ht="15" customHeight="1" thickBot="1" x14ac:dyDescent="0.25">
      <c r="A12" s="49" t="s">
        <v>21</v>
      </c>
      <c r="B12" s="170">
        <v>484102</v>
      </c>
      <c r="C12" s="33"/>
      <c r="D12" s="95"/>
      <c r="E12" s="90">
        <v>6859</v>
      </c>
      <c r="F12" s="90">
        <f t="shared" ref="F12:F22" si="3">D12*E12</f>
        <v>0</v>
      </c>
      <c r="G12" s="89"/>
      <c r="H12" s="90">
        <v>8192</v>
      </c>
      <c r="I12" s="90">
        <f t="shared" si="0"/>
        <v>0</v>
      </c>
      <c r="J12" s="102">
        <f>F12+I12</f>
        <v>0</v>
      </c>
      <c r="K12" s="34">
        <f t="shared" si="1"/>
        <v>0</v>
      </c>
      <c r="L12" s="69"/>
      <c r="M12" s="33"/>
      <c r="N12" s="33"/>
      <c r="O12" s="37"/>
      <c r="P12" s="36"/>
      <c r="Q12" s="32"/>
      <c r="R12" s="63"/>
      <c r="S12" s="33"/>
      <c r="T12" s="53"/>
      <c r="U12" s="54"/>
      <c r="V12" s="54">
        <f t="shared" si="2"/>
        <v>484102</v>
      </c>
    </row>
    <row r="13" spans="1:22" ht="15" customHeight="1" thickBot="1" x14ac:dyDescent="0.25">
      <c r="A13" s="70" t="s">
        <v>22</v>
      </c>
      <c r="B13" s="71"/>
      <c r="C13" s="72">
        <v>842950</v>
      </c>
      <c r="D13" s="191">
        <v>12</v>
      </c>
      <c r="E13" s="93">
        <v>15989</v>
      </c>
      <c r="F13" s="93">
        <f t="shared" si="3"/>
        <v>191868</v>
      </c>
      <c r="G13" s="92">
        <v>6</v>
      </c>
      <c r="H13" s="93">
        <v>16062</v>
      </c>
      <c r="I13" s="93">
        <f t="shared" si="0"/>
        <v>96372</v>
      </c>
      <c r="J13" s="103">
        <f t="shared" ref="J13:J79" si="4">F13+I13</f>
        <v>288240</v>
      </c>
      <c r="K13" s="71">
        <f t="shared" si="1"/>
        <v>144120</v>
      </c>
      <c r="L13" s="73">
        <v>0.55000000000000004</v>
      </c>
      <c r="M13" s="72">
        <f t="shared" ref="M13:M22" si="5">$Q$3*Q13</f>
        <v>100012</v>
      </c>
      <c r="N13" s="72"/>
      <c r="O13" s="202">
        <f>C13*L13</f>
        <v>463622.50000000006</v>
      </c>
      <c r="P13" s="75"/>
      <c r="Q13" s="76">
        <v>44</v>
      </c>
      <c r="R13" s="75"/>
      <c r="S13" s="192"/>
      <c r="T13" s="77"/>
      <c r="U13" s="74"/>
      <c r="V13" s="203">
        <f>C13+J13+O13+N13+M13+S13+U13</f>
        <v>1694824.5</v>
      </c>
    </row>
    <row r="14" spans="1:22" ht="15" customHeight="1" thickBot="1" x14ac:dyDescent="0.25">
      <c r="A14" s="122" t="s">
        <v>22</v>
      </c>
      <c r="B14" s="170">
        <v>1758295</v>
      </c>
      <c r="C14" s="124"/>
      <c r="D14" s="212"/>
      <c r="E14" s="213">
        <v>15989</v>
      </c>
      <c r="F14" s="213">
        <f t="shared" si="3"/>
        <v>0</v>
      </c>
      <c r="G14" s="214"/>
      <c r="H14" s="213">
        <v>16062</v>
      </c>
      <c r="I14" s="213">
        <f t="shared" si="0"/>
        <v>0</v>
      </c>
      <c r="J14" s="124">
        <f t="shared" si="4"/>
        <v>0</v>
      </c>
      <c r="K14" s="211"/>
      <c r="L14" s="128"/>
      <c r="M14" s="124">
        <f t="shared" si="5"/>
        <v>0</v>
      </c>
      <c r="N14" s="124"/>
      <c r="O14" s="124">
        <f>C14*L14</f>
        <v>0</v>
      </c>
      <c r="P14" s="129"/>
      <c r="Q14" s="123"/>
      <c r="R14" s="129"/>
      <c r="S14" s="130"/>
      <c r="T14" s="131"/>
      <c r="U14" s="132"/>
      <c r="V14" s="132">
        <f>C14+J14+O14+N14+M14+S14+U14+B14</f>
        <v>1758295</v>
      </c>
    </row>
    <row r="15" spans="1:22" ht="15" customHeight="1" thickBot="1" x14ac:dyDescent="0.25">
      <c r="A15" s="31" t="s">
        <v>20</v>
      </c>
      <c r="B15" s="34"/>
      <c r="C15" s="33">
        <v>707250</v>
      </c>
      <c r="D15" s="95">
        <v>13</v>
      </c>
      <c r="E15" s="90">
        <v>13352</v>
      </c>
      <c r="F15" s="90">
        <f t="shared" si="3"/>
        <v>173576</v>
      </c>
      <c r="G15" s="89">
        <v>4</v>
      </c>
      <c r="H15" s="90">
        <v>13425</v>
      </c>
      <c r="I15" s="90">
        <f t="shared" si="0"/>
        <v>53700</v>
      </c>
      <c r="J15" s="102">
        <f t="shared" si="4"/>
        <v>227276</v>
      </c>
      <c r="K15" s="34">
        <f t="shared" si="1"/>
        <v>113638</v>
      </c>
      <c r="L15" s="42">
        <v>0.55000000000000004</v>
      </c>
      <c r="M15" s="33">
        <f t="shared" si="5"/>
        <v>86374</v>
      </c>
      <c r="N15" s="33"/>
      <c r="O15" s="33">
        <f>C15*L15</f>
        <v>388987.50000000006</v>
      </c>
      <c r="P15" s="36"/>
      <c r="Q15" s="32">
        <v>38</v>
      </c>
      <c r="R15" s="42">
        <v>0.2</v>
      </c>
      <c r="S15" s="33">
        <f>$S$3*R15</f>
        <v>28845</v>
      </c>
      <c r="T15" s="38"/>
      <c r="U15" s="39"/>
      <c r="V15" s="39">
        <f t="shared" ref="V15:V22" si="6">C15+J15+O15+N15+M15+S15+U15</f>
        <v>1438732.5</v>
      </c>
    </row>
    <row r="16" spans="1:22" ht="15" customHeight="1" thickBot="1" x14ac:dyDescent="0.25">
      <c r="A16" s="31" t="s">
        <v>20</v>
      </c>
      <c r="B16" s="34"/>
      <c r="C16" s="33"/>
      <c r="D16" s="95"/>
      <c r="E16" s="90">
        <v>13352</v>
      </c>
      <c r="F16" s="90">
        <f t="shared" si="3"/>
        <v>0</v>
      </c>
      <c r="G16" s="89"/>
      <c r="H16" s="90">
        <v>13425</v>
      </c>
      <c r="I16" s="90">
        <f t="shared" si="0"/>
        <v>0</v>
      </c>
      <c r="J16" s="102">
        <f t="shared" si="4"/>
        <v>0</v>
      </c>
      <c r="K16" s="34">
        <f t="shared" si="1"/>
        <v>0</v>
      </c>
      <c r="L16" s="63"/>
      <c r="M16" s="33">
        <f t="shared" si="5"/>
        <v>0</v>
      </c>
      <c r="N16" s="33"/>
      <c r="O16" s="33">
        <f>L16*C16</f>
        <v>0</v>
      </c>
      <c r="P16" s="36"/>
      <c r="Q16" s="32"/>
      <c r="R16" s="36"/>
      <c r="S16" s="33"/>
      <c r="T16" s="38"/>
      <c r="U16" s="39"/>
      <c r="V16" s="39">
        <f t="shared" si="6"/>
        <v>0</v>
      </c>
    </row>
    <row r="17" spans="1:23" ht="13.5" thickBot="1" x14ac:dyDescent="0.25">
      <c r="A17" s="31" t="s">
        <v>23</v>
      </c>
      <c r="B17" s="34"/>
      <c r="C17" s="33">
        <v>777450</v>
      </c>
      <c r="D17" s="95">
        <v>12</v>
      </c>
      <c r="E17" s="90">
        <v>14525</v>
      </c>
      <c r="F17" s="90">
        <f t="shared" si="3"/>
        <v>174300</v>
      </c>
      <c r="G17" s="89">
        <v>8</v>
      </c>
      <c r="H17" s="90">
        <v>14598</v>
      </c>
      <c r="I17" s="90">
        <f t="shared" ref="I17:I26" si="7">G17*H17</f>
        <v>116784</v>
      </c>
      <c r="J17" s="102">
        <f t="shared" si="4"/>
        <v>291084</v>
      </c>
      <c r="K17" s="34">
        <f t="shared" si="1"/>
        <v>145542</v>
      </c>
      <c r="L17" s="42">
        <v>0.55000000000000004</v>
      </c>
      <c r="M17" s="33">
        <f t="shared" si="5"/>
        <v>93193</v>
      </c>
      <c r="N17" s="33"/>
      <c r="O17" s="33">
        <f>C17*L17</f>
        <v>427597.50000000006</v>
      </c>
      <c r="P17" s="36"/>
      <c r="Q17" s="32">
        <v>41</v>
      </c>
      <c r="R17" s="36"/>
      <c r="S17" s="33"/>
      <c r="T17" s="38"/>
      <c r="U17" s="39"/>
      <c r="V17" s="39">
        <f t="shared" si="6"/>
        <v>1589324.5</v>
      </c>
    </row>
    <row r="18" spans="1:23" ht="13.5" thickBot="1" x14ac:dyDescent="0.25">
      <c r="A18" s="31" t="s">
        <v>24</v>
      </c>
      <c r="B18" s="34"/>
      <c r="C18" s="33">
        <v>852950</v>
      </c>
      <c r="D18" s="95">
        <v>17</v>
      </c>
      <c r="E18" s="90">
        <v>15989</v>
      </c>
      <c r="F18" s="90">
        <f t="shared" si="3"/>
        <v>271813</v>
      </c>
      <c r="G18" s="89">
        <v>8</v>
      </c>
      <c r="H18" s="90">
        <v>16062</v>
      </c>
      <c r="I18" s="90">
        <f t="shared" si="7"/>
        <v>128496</v>
      </c>
      <c r="J18" s="102">
        <f t="shared" si="4"/>
        <v>400309</v>
      </c>
      <c r="K18" s="34">
        <f t="shared" si="1"/>
        <v>200154.5</v>
      </c>
      <c r="L18" s="5"/>
      <c r="M18" s="33">
        <f t="shared" si="5"/>
        <v>135243.5</v>
      </c>
      <c r="N18" s="3">
        <f>+C18*P18</f>
        <v>554417.5</v>
      </c>
      <c r="O18" s="3"/>
      <c r="P18" s="5">
        <v>0.65</v>
      </c>
      <c r="Q18" s="2">
        <v>59.5</v>
      </c>
      <c r="R18" s="4"/>
      <c r="S18" s="3"/>
      <c r="T18" s="16"/>
      <c r="U18" s="9"/>
      <c r="V18" s="9">
        <f t="shared" si="6"/>
        <v>1942920</v>
      </c>
    </row>
    <row r="19" spans="1:23" ht="13.5" thickBot="1" x14ac:dyDescent="0.25">
      <c r="A19" s="31" t="s">
        <v>25</v>
      </c>
      <c r="B19" s="34"/>
      <c r="C19" s="33"/>
      <c r="D19" s="95"/>
      <c r="E19" s="90">
        <v>11764</v>
      </c>
      <c r="F19" s="90">
        <f t="shared" si="3"/>
        <v>0</v>
      </c>
      <c r="G19" s="89"/>
      <c r="H19" s="90">
        <v>11837</v>
      </c>
      <c r="I19" s="90">
        <f t="shared" si="7"/>
        <v>0</v>
      </c>
      <c r="J19" s="102">
        <f t="shared" si="4"/>
        <v>0</v>
      </c>
      <c r="K19" s="34">
        <f t="shared" si="1"/>
        <v>0</v>
      </c>
      <c r="L19" s="35"/>
      <c r="M19" s="33">
        <f t="shared" si="5"/>
        <v>0</v>
      </c>
      <c r="N19" s="33">
        <f>+C19*P19</f>
        <v>0</v>
      </c>
      <c r="O19" s="33"/>
      <c r="P19" s="35"/>
      <c r="Q19" s="32"/>
      <c r="R19" s="36"/>
      <c r="S19" s="37"/>
      <c r="T19" s="38"/>
      <c r="U19" s="39"/>
      <c r="V19" s="39">
        <f t="shared" si="6"/>
        <v>0</v>
      </c>
    </row>
    <row r="20" spans="1:23" ht="13.5" thickBot="1" x14ac:dyDescent="0.25">
      <c r="A20" s="31" t="s">
        <v>25</v>
      </c>
      <c r="B20" s="34"/>
      <c r="C20" s="33"/>
      <c r="D20" s="95"/>
      <c r="E20" s="90">
        <v>11764</v>
      </c>
      <c r="F20" s="90">
        <f t="shared" si="3"/>
        <v>0</v>
      </c>
      <c r="G20" s="89"/>
      <c r="H20" s="90">
        <v>11837</v>
      </c>
      <c r="I20" s="90">
        <f t="shared" si="7"/>
        <v>0</v>
      </c>
      <c r="J20" s="102">
        <f t="shared" si="4"/>
        <v>0</v>
      </c>
      <c r="K20" s="34">
        <f t="shared" si="1"/>
        <v>0</v>
      </c>
      <c r="L20" s="63"/>
      <c r="M20" s="33">
        <f t="shared" si="5"/>
        <v>0</v>
      </c>
      <c r="N20" s="33">
        <f>+C20*P20</f>
        <v>0</v>
      </c>
      <c r="O20" s="33"/>
      <c r="P20" s="63"/>
      <c r="Q20" s="32"/>
      <c r="R20" s="63"/>
      <c r="S20" s="33"/>
      <c r="T20" s="38"/>
      <c r="U20" s="39"/>
      <c r="V20" s="39">
        <f t="shared" si="6"/>
        <v>0</v>
      </c>
    </row>
    <row r="21" spans="1:23" ht="13.5" thickBot="1" x14ac:dyDescent="0.25">
      <c r="A21" s="31" t="s">
        <v>26</v>
      </c>
      <c r="B21" s="34"/>
      <c r="C21" s="33">
        <v>986450</v>
      </c>
      <c r="D21" s="95">
        <v>18</v>
      </c>
      <c r="E21" s="90">
        <v>18579</v>
      </c>
      <c r="F21" s="90">
        <f t="shared" si="3"/>
        <v>334422</v>
      </c>
      <c r="G21" s="89">
        <v>8</v>
      </c>
      <c r="H21" s="90">
        <v>18652</v>
      </c>
      <c r="I21" s="90">
        <f t="shared" si="7"/>
        <v>149216</v>
      </c>
      <c r="J21" s="102">
        <f t="shared" si="4"/>
        <v>483638</v>
      </c>
      <c r="K21" s="34">
        <f t="shared" si="1"/>
        <v>241819</v>
      </c>
      <c r="L21" s="63">
        <v>0.55000000000000004</v>
      </c>
      <c r="M21" s="33">
        <f t="shared" si="5"/>
        <v>163656</v>
      </c>
      <c r="N21" s="33"/>
      <c r="O21" s="33">
        <f>C21*L21</f>
        <v>542547.5</v>
      </c>
      <c r="P21" s="36"/>
      <c r="Q21" s="32">
        <v>72</v>
      </c>
      <c r="R21" s="36"/>
      <c r="S21" s="37"/>
      <c r="T21" s="38"/>
      <c r="U21" s="39"/>
      <c r="V21" s="39">
        <f t="shared" si="6"/>
        <v>2176291.5</v>
      </c>
    </row>
    <row r="22" spans="1:23" ht="13.5" thickBot="1" x14ac:dyDescent="0.25">
      <c r="A22" s="31" t="s">
        <v>17</v>
      </c>
      <c r="B22" s="34"/>
      <c r="C22" s="33">
        <v>635400</v>
      </c>
      <c r="D22" s="95">
        <v>9</v>
      </c>
      <c r="E22" s="90">
        <v>11764</v>
      </c>
      <c r="F22" s="90">
        <f t="shared" si="3"/>
        <v>105876</v>
      </c>
      <c r="G22" s="89">
        <v>8</v>
      </c>
      <c r="H22" s="90">
        <v>11837</v>
      </c>
      <c r="I22" s="90">
        <f t="shared" si="7"/>
        <v>94696</v>
      </c>
      <c r="J22" s="102">
        <f t="shared" si="4"/>
        <v>200572</v>
      </c>
      <c r="K22" s="34">
        <f t="shared" si="1"/>
        <v>100286</v>
      </c>
      <c r="L22" s="42">
        <v>0.25</v>
      </c>
      <c r="M22" s="33">
        <f t="shared" si="5"/>
        <v>22730</v>
      </c>
      <c r="N22" s="33"/>
      <c r="O22" s="3">
        <f>C22*L22</f>
        <v>158850</v>
      </c>
      <c r="P22" s="36"/>
      <c r="Q22" s="32">
        <v>10</v>
      </c>
      <c r="R22" s="42">
        <v>0.2</v>
      </c>
      <c r="S22" s="37">
        <f>$S$3*R22</f>
        <v>28845</v>
      </c>
      <c r="T22" s="38"/>
      <c r="U22" s="39"/>
      <c r="V22" s="39">
        <f t="shared" si="6"/>
        <v>1046397</v>
      </c>
    </row>
    <row r="23" spans="1:23" ht="13.5" thickBot="1" x14ac:dyDescent="0.25">
      <c r="A23" s="244" t="s">
        <v>22</v>
      </c>
      <c r="B23" s="170">
        <v>1758295</v>
      </c>
      <c r="C23" s="234" t="s">
        <v>27</v>
      </c>
      <c r="D23" s="235" t="s">
        <v>27</v>
      </c>
      <c r="E23" s="241" t="s">
        <v>28</v>
      </c>
      <c r="F23" s="241">
        <v>0</v>
      </c>
      <c r="G23" s="241" t="s">
        <v>27</v>
      </c>
      <c r="H23" s="241" t="s">
        <v>29</v>
      </c>
      <c r="I23" s="241">
        <v>0</v>
      </c>
      <c r="J23" s="236">
        <v>0</v>
      </c>
      <c r="K23" s="233">
        <v>0</v>
      </c>
      <c r="L23" s="4" t="s">
        <v>27</v>
      </c>
      <c r="M23" s="237">
        <v>0</v>
      </c>
      <c r="N23" s="242" t="s">
        <v>27</v>
      </c>
      <c r="O23" s="242">
        <v>0</v>
      </c>
      <c r="P23" s="240" t="s">
        <v>27</v>
      </c>
      <c r="Q23" s="2" t="s">
        <v>27</v>
      </c>
      <c r="R23" s="240" t="s">
        <v>27</v>
      </c>
      <c r="S23" s="239" t="s">
        <v>27</v>
      </c>
      <c r="T23" s="242" t="s">
        <v>27</v>
      </c>
      <c r="U23" s="242" t="s">
        <v>27</v>
      </c>
      <c r="V23" s="39">
        <v>1758295</v>
      </c>
    </row>
    <row r="24" spans="1:23" ht="13.5" thickBot="1" x14ac:dyDescent="0.25">
      <c r="A24" s="31" t="s">
        <v>23</v>
      </c>
      <c r="B24" s="34"/>
      <c r="C24" s="33">
        <v>777450</v>
      </c>
      <c r="D24" s="95">
        <v>11</v>
      </c>
      <c r="E24" s="90">
        <v>14525</v>
      </c>
      <c r="F24" s="90">
        <f t="shared" ref="F24:F54" si="8">D24*E24</f>
        <v>159775</v>
      </c>
      <c r="G24" s="89">
        <v>8</v>
      </c>
      <c r="H24" s="90">
        <v>14598</v>
      </c>
      <c r="I24" s="90">
        <f t="shared" si="7"/>
        <v>116784</v>
      </c>
      <c r="J24" s="102">
        <f t="shared" si="4"/>
        <v>276559</v>
      </c>
      <c r="K24" s="34">
        <f t="shared" si="1"/>
        <v>138279.5</v>
      </c>
      <c r="L24" s="42">
        <v>0.55000000000000004</v>
      </c>
      <c r="M24" s="33">
        <f>$Q$3*Q24</f>
        <v>77282</v>
      </c>
      <c r="N24" s="33"/>
      <c r="O24" s="33">
        <f>C24*L24</f>
        <v>427597.50000000006</v>
      </c>
      <c r="P24" s="36"/>
      <c r="Q24" s="32">
        <v>34</v>
      </c>
      <c r="R24" s="5"/>
      <c r="S24" s="37"/>
      <c r="T24" s="38"/>
      <c r="U24" s="39"/>
      <c r="V24" s="39">
        <f>C24+J24+O24+N24+M24+S24+U24</f>
        <v>1558888.5</v>
      </c>
    </row>
    <row r="25" spans="1:23" ht="13.5" thickBot="1" x14ac:dyDescent="0.25">
      <c r="A25" s="31" t="s">
        <v>30</v>
      </c>
      <c r="B25" s="170">
        <v>904266</v>
      </c>
      <c r="C25" s="100"/>
      <c r="D25" s="95">
        <v>0</v>
      </c>
      <c r="E25" s="100">
        <v>0</v>
      </c>
      <c r="F25" s="100">
        <f t="shared" si="8"/>
        <v>0</v>
      </c>
      <c r="G25" s="47"/>
      <c r="H25" s="100">
        <v>11837</v>
      </c>
      <c r="I25" s="100">
        <f t="shared" si="7"/>
        <v>0</v>
      </c>
      <c r="J25" s="102">
        <f t="shared" si="4"/>
        <v>0</v>
      </c>
      <c r="K25" s="34">
        <f t="shared" si="1"/>
        <v>0</v>
      </c>
      <c r="L25" s="63"/>
      <c r="M25" s="33"/>
      <c r="N25" s="33"/>
      <c r="O25" s="33">
        <f>C25*L25</f>
        <v>0</v>
      </c>
      <c r="P25" s="36"/>
      <c r="Q25" s="32"/>
      <c r="R25" s="36"/>
      <c r="S25" s="33"/>
      <c r="T25" s="38"/>
      <c r="U25" s="39"/>
      <c r="V25" s="54">
        <f>C25+B25+J25+O25+N25+M25+S25+U25</f>
        <v>904266</v>
      </c>
    </row>
    <row r="26" spans="1:23" ht="13.5" thickBot="1" x14ac:dyDescent="0.25">
      <c r="A26" s="31" t="s">
        <v>21</v>
      </c>
      <c r="B26" s="170">
        <v>484102</v>
      </c>
      <c r="C26" s="33"/>
      <c r="D26" s="95"/>
      <c r="E26" s="100">
        <v>6859</v>
      </c>
      <c r="F26" s="100">
        <f t="shared" si="8"/>
        <v>0</v>
      </c>
      <c r="G26" s="145"/>
      <c r="H26" s="100">
        <v>8192</v>
      </c>
      <c r="I26" s="100">
        <f t="shared" si="7"/>
        <v>0</v>
      </c>
      <c r="J26" s="33">
        <f t="shared" si="4"/>
        <v>0</v>
      </c>
      <c r="K26" s="34">
        <f t="shared" ref="K26:K50" si="9">J26/2</f>
        <v>0</v>
      </c>
      <c r="L26" s="63"/>
      <c r="M26" s="33"/>
      <c r="N26" s="33"/>
      <c r="O26" s="33"/>
      <c r="P26" s="36"/>
      <c r="Q26" s="32"/>
      <c r="R26" s="36"/>
      <c r="S26" s="33"/>
      <c r="T26" s="38"/>
      <c r="U26" s="39"/>
      <c r="V26" s="54">
        <f>C26+B26+J26+O26+N26+M26+S26+U26</f>
        <v>484102</v>
      </c>
    </row>
    <row r="27" spans="1:23" ht="13.5" thickBot="1" x14ac:dyDescent="0.25">
      <c r="A27" s="31" t="s">
        <v>22</v>
      </c>
      <c r="B27" s="34"/>
      <c r="C27" s="33">
        <v>842950</v>
      </c>
      <c r="D27" s="95">
        <v>14</v>
      </c>
      <c r="E27" s="90">
        <v>15989</v>
      </c>
      <c r="F27" s="90">
        <f t="shared" si="8"/>
        <v>223846</v>
      </c>
      <c r="G27" s="64">
        <v>7</v>
      </c>
      <c r="H27" s="90">
        <v>16062</v>
      </c>
      <c r="I27" s="90">
        <f t="shared" ref="I27:I41" si="10">G27*H27</f>
        <v>112434</v>
      </c>
      <c r="J27" s="102">
        <f t="shared" si="4"/>
        <v>336280</v>
      </c>
      <c r="K27" s="34">
        <f t="shared" si="9"/>
        <v>168140</v>
      </c>
      <c r="L27" s="5">
        <v>0.55000000000000004</v>
      </c>
      <c r="M27" s="33">
        <f t="shared" ref="M27:M34" si="11">$Q$3*Q27</f>
        <v>102285</v>
      </c>
      <c r="N27" s="3"/>
      <c r="O27" s="3">
        <f t="shared" ref="O27:O34" si="12">C27*L27</f>
        <v>463622.50000000006</v>
      </c>
      <c r="P27" s="4"/>
      <c r="Q27" s="2">
        <v>45</v>
      </c>
      <c r="R27" s="4"/>
      <c r="S27" s="3"/>
      <c r="T27" s="16"/>
      <c r="U27" s="9"/>
      <c r="V27" s="9">
        <f>C27+J27+O27+N27+M27+S27+U27</f>
        <v>1745137.5</v>
      </c>
    </row>
    <row r="28" spans="1:23" ht="13.5" thickBot="1" x14ac:dyDescent="0.25">
      <c r="A28" s="107" t="s">
        <v>22</v>
      </c>
      <c r="B28" s="170">
        <v>1758295</v>
      </c>
      <c r="C28" s="109"/>
      <c r="D28" s="95"/>
      <c r="E28" s="110">
        <v>15989</v>
      </c>
      <c r="F28" s="110">
        <f t="shared" si="8"/>
        <v>0</v>
      </c>
      <c r="G28" s="106"/>
      <c r="H28" s="110">
        <v>16062</v>
      </c>
      <c r="I28" s="110">
        <f t="shared" si="10"/>
        <v>0</v>
      </c>
      <c r="J28" s="109">
        <f t="shared" si="4"/>
        <v>0</v>
      </c>
      <c r="K28" s="34">
        <f t="shared" si="9"/>
        <v>0</v>
      </c>
      <c r="L28" s="111">
        <v>0.55000000000000004</v>
      </c>
      <c r="M28" s="109">
        <f t="shared" si="11"/>
        <v>0</v>
      </c>
      <c r="N28" s="109"/>
      <c r="O28" s="109">
        <f t="shared" si="12"/>
        <v>0</v>
      </c>
      <c r="P28" s="112"/>
      <c r="Q28" s="108"/>
      <c r="R28" s="112"/>
      <c r="S28" s="113"/>
      <c r="T28" s="114"/>
      <c r="U28" s="115"/>
      <c r="V28" s="54">
        <f>C28+B28+J28+O28+N28+M28+S28+U28</f>
        <v>1758295</v>
      </c>
    </row>
    <row r="29" spans="1:23" ht="13.5" thickBot="1" x14ac:dyDescent="0.25">
      <c r="A29" s="31" t="s">
        <v>20</v>
      </c>
      <c r="B29" s="34"/>
      <c r="C29" s="33">
        <v>707250</v>
      </c>
      <c r="D29" s="95">
        <v>15</v>
      </c>
      <c r="E29" s="90">
        <v>13352</v>
      </c>
      <c r="F29" s="90">
        <f t="shared" si="8"/>
        <v>200280</v>
      </c>
      <c r="G29" s="89">
        <v>5</v>
      </c>
      <c r="H29" s="90">
        <v>13425</v>
      </c>
      <c r="I29" s="90">
        <f t="shared" si="10"/>
        <v>67125</v>
      </c>
      <c r="J29" s="102">
        <f t="shared" si="4"/>
        <v>267405</v>
      </c>
      <c r="K29" s="34">
        <f t="shared" si="9"/>
        <v>133702.5</v>
      </c>
      <c r="L29" s="42">
        <v>0.55000000000000004</v>
      </c>
      <c r="M29" s="33">
        <f t="shared" si="11"/>
        <v>96602.5</v>
      </c>
      <c r="N29" s="33"/>
      <c r="O29" s="3">
        <f t="shared" si="12"/>
        <v>388987.50000000006</v>
      </c>
      <c r="P29" s="36"/>
      <c r="Q29" s="32">
        <v>42.5</v>
      </c>
      <c r="R29" s="42"/>
      <c r="S29" s="37"/>
      <c r="T29" s="16"/>
      <c r="U29" s="39"/>
      <c r="V29" s="39">
        <f t="shared" ref="V29:V36" si="13">C29+J29+O29+N29+M29+S29+U29</f>
        <v>1460245</v>
      </c>
      <c r="W29" s="40"/>
    </row>
    <row r="30" spans="1:23" ht="13.5" thickBot="1" x14ac:dyDescent="0.25">
      <c r="A30" s="31" t="s">
        <v>17</v>
      </c>
      <c r="B30" s="34"/>
      <c r="C30" s="33">
        <v>635400</v>
      </c>
      <c r="D30" s="95">
        <v>4</v>
      </c>
      <c r="E30" s="90">
        <v>11764</v>
      </c>
      <c r="F30" s="90">
        <f t="shared" si="8"/>
        <v>47056</v>
      </c>
      <c r="G30" s="89">
        <v>7</v>
      </c>
      <c r="H30" s="90">
        <v>11837</v>
      </c>
      <c r="I30" s="90">
        <f t="shared" si="10"/>
        <v>82859</v>
      </c>
      <c r="J30" s="102">
        <f t="shared" si="4"/>
        <v>129915</v>
      </c>
      <c r="K30" s="34">
        <f t="shared" si="9"/>
        <v>64957.5</v>
      </c>
      <c r="L30" s="63">
        <v>0.55000000000000004</v>
      </c>
      <c r="M30" s="33">
        <f t="shared" si="11"/>
        <v>47733</v>
      </c>
      <c r="N30" s="33"/>
      <c r="O30" s="33">
        <f t="shared" si="12"/>
        <v>349470</v>
      </c>
      <c r="P30" s="36"/>
      <c r="Q30" s="32">
        <v>21</v>
      </c>
      <c r="R30" s="36"/>
      <c r="S30" s="33"/>
      <c r="T30" s="38"/>
      <c r="U30" s="39"/>
      <c r="V30" s="39">
        <f t="shared" si="13"/>
        <v>1162518</v>
      </c>
    </row>
    <row r="31" spans="1:23" ht="13.5" thickBot="1" x14ac:dyDescent="0.25">
      <c r="A31" s="31" t="s">
        <v>30</v>
      </c>
      <c r="B31" s="34"/>
      <c r="C31" s="33">
        <v>534050</v>
      </c>
      <c r="D31" s="95">
        <v>26</v>
      </c>
      <c r="E31" s="90">
        <v>9987</v>
      </c>
      <c r="F31" s="90">
        <f t="shared" si="8"/>
        <v>259662</v>
      </c>
      <c r="G31" s="89">
        <v>5</v>
      </c>
      <c r="H31" s="90">
        <v>10060</v>
      </c>
      <c r="I31" s="90">
        <f t="shared" si="10"/>
        <v>50300</v>
      </c>
      <c r="J31" s="102">
        <f t="shared" si="4"/>
        <v>309962</v>
      </c>
      <c r="K31" s="34">
        <f t="shared" si="9"/>
        <v>154981</v>
      </c>
      <c r="L31" s="5">
        <v>0.2</v>
      </c>
      <c r="M31" s="33">
        <f t="shared" si="11"/>
        <v>109104</v>
      </c>
      <c r="N31" s="3"/>
      <c r="O31" s="3">
        <f t="shared" si="12"/>
        <v>106810</v>
      </c>
      <c r="P31" s="4"/>
      <c r="Q31" s="2">
        <v>48</v>
      </c>
      <c r="R31" s="5">
        <v>0.2</v>
      </c>
      <c r="S31" s="37">
        <f>$S$3*R31</f>
        <v>28845</v>
      </c>
      <c r="T31" s="16"/>
      <c r="U31" s="9"/>
      <c r="V31" s="9">
        <f t="shared" si="13"/>
        <v>1088771</v>
      </c>
    </row>
    <row r="32" spans="1:23" ht="13.5" thickBot="1" x14ac:dyDescent="0.25">
      <c r="A32" s="31" t="s">
        <v>17</v>
      </c>
      <c r="B32" s="34"/>
      <c r="C32" s="33">
        <v>625400</v>
      </c>
      <c r="D32" s="95">
        <v>4</v>
      </c>
      <c r="E32" s="90">
        <v>11764</v>
      </c>
      <c r="F32" s="90">
        <f t="shared" si="8"/>
        <v>47056</v>
      </c>
      <c r="G32" s="89">
        <v>6</v>
      </c>
      <c r="H32" s="90">
        <v>11837</v>
      </c>
      <c r="I32" s="90">
        <f t="shared" si="10"/>
        <v>71022</v>
      </c>
      <c r="J32" s="102">
        <f t="shared" si="4"/>
        <v>118078</v>
      </c>
      <c r="K32" s="34">
        <f t="shared" si="9"/>
        <v>59039</v>
      </c>
      <c r="L32" s="42">
        <v>0.25</v>
      </c>
      <c r="M32" s="33">
        <f t="shared" si="11"/>
        <v>43187</v>
      </c>
      <c r="N32" s="33"/>
      <c r="O32" s="33">
        <f t="shared" si="12"/>
        <v>156350</v>
      </c>
      <c r="P32" s="36"/>
      <c r="Q32" s="32">
        <v>19</v>
      </c>
      <c r="R32" s="36"/>
      <c r="S32" s="33"/>
      <c r="T32" s="38"/>
      <c r="U32" s="39"/>
      <c r="V32" s="39">
        <f t="shared" si="13"/>
        <v>943015</v>
      </c>
    </row>
    <row r="33" spans="1:26" ht="13.5" thickBot="1" x14ac:dyDescent="0.25">
      <c r="A33" s="31" t="s">
        <v>20</v>
      </c>
      <c r="B33" s="34"/>
      <c r="C33" s="33">
        <v>707250</v>
      </c>
      <c r="D33" s="95">
        <v>9</v>
      </c>
      <c r="E33" s="90">
        <v>13352</v>
      </c>
      <c r="F33" s="90">
        <f t="shared" si="8"/>
        <v>120168</v>
      </c>
      <c r="G33" s="89">
        <v>5</v>
      </c>
      <c r="H33" s="90">
        <v>13425</v>
      </c>
      <c r="I33" s="90">
        <f t="shared" si="10"/>
        <v>67125</v>
      </c>
      <c r="J33" s="102">
        <f t="shared" si="4"/>
        <v>187293</v>
      </c>
      <c r="K33" s="34">
        <f t="shared" si="9"/>
        <v>93646.5</v>
      </c>
      <c r="L33" s="63">
        <v>0.55000000000000004</v>
      </c>
      <c r="M33" s="33">
        <f t="shared" si="11"/>
        <v>81828</v>
      </c>
      <c r="N33" s="33"/>
      <c r="O33" s="33">
        <f t="shared" si="12"/>
        <v>388987.50000000006</v>
      </c>
      <c r="P33" s="36"/>
      <c r="Q33" s="32">
        <v>36</v>
      </c>
      <c r="R33" s="36"/>
      <c r="S33" s="33"/>
      <c r="T33" s="38"/>
      <c r="U33" s="39"/>
      <c r="V33" s="39">
        <f t="shared" si="13"/>
        <v>1365358.5</v>
      </c>
    </row>
    <row r="34" spans="1:26" ht="13.5" thickBot="1" x14ac:dyDescent="0.25">
      <c r="A34" s="99" t="s">
        <v>26</v>
      </c>
      <c r="B34" s="34"/>
      <c r="C34" s="33">
        <v>986450</v>
      </c>
      <c r="D34" s="95">
        <v>17</v>
      </c>
      <c r="E34" s="100">
        <v>18579</v>
      </c>
      <c r="F34" s="100">
        <f t="shared" si="8"/>
        <v>315843</v>
      </c>
      <c r="G34" s="47">
        <v>7</v>
      </c>
      <c r="H34" s="100">
        <v>18652</v>
      </c>
      <c r="I34" s="100">
        <f t="shared" si="10"/>
        <v>130564</v>
      </c>
      <c r="J34" s="33">
        <f t="shared" si="4"/>
        <v>446407</v>
      </c>
      <c r="K34" s="34">
        <f t="shared" si="9"/>
        <v>223203.5</v>
      </c>
      <c r="L34" s="63">
        <v>0.55000000000000004</v>
      </c>
      <c r="M34" s="33">
        <f t="shared" si="11"/>
        <v>126151.5</v>
      </c>
      <c r="N34" s="33"/>
      <c r="O34" s="33">
        <f t="shared" si="12"/>
        <v>542547.5</v>
      </c>
      <c r="P34" s="36"/>
      <c r="Q34" s="32">
        <v>55.5</v>
      </c>
      <c r="R34" s="36"/>
      <c r="S34" s="33"/>
      <c r="T34" s="38"/>
      <c r="U34" s="39"/>
      <c r="V34" s="39">
        <f t="shared" si="13"/>
        <v>2101556</v>
      </c>
    </row>
    <row r="35" spans="1:26" ht="13.5" thickBot="1" x14ac:dyDescent="0.25">
      <c r="A35" s="31" t="s">
        <v>31</v>
      </c>
      <c r="B35" s="34"/>
      <c r="C35" s="33">
        <v>371550</v>
      </c>
      <c r="D35" s="95">
        <v>5</v>
      </c>
      <c r="E35" s="90">
        <v>6859</v>
      </c>
      <c r="F35" s="90">
        <f t="shared" si="8"/>
        <v>34295</v>
      </c>
      <c r="G35" s="89">
        <v>8</v>
      </c>
      <c r="H35" s="90">
        <v>8523</v>
      </c>
      <c r="I35" s="90">
        <f t="shared" si="10"/>
        <v>68184</v>
      </c>
      <c r="J35" s="102">
        <f t="shared" si="4"/>
        <v>102479</v>
      </c>
      <c r="K35" s="34">
        <f t="shared" si="9"/>
        <v>51239.5</v>
      </c>
      <c r="L35" s="42"/>
      <c r="M35" s="33"/>
      <c r="N35" s="33"/>
      <c r="O35" s="33"/>
      <c r="P35" s="36"/>
      <c r="Q35" s="32"/>
      <c r="R35" s="42"/>
      <c r="S35" s="37"/>
      <c r="T35" s="38"/>
      <c r="U35" s="39"/>
      <c r="V35" s="39">
        <f t="shared" si="13"/>
        <v>474029</v>
      </c>
    </row>
    <row r="36" spans="1:26" ht="13.5" thickBot="1" x14ac:dyDescent="0.25">
      <c r="A36" s="49" t="s">
        <v>22</v>
      </c>
      <c r="B36" s="34"/>
      <c r="C36" s="33">
        <v>852950</v>
      </c>
      <c r="D36" s="95">
        <v>9</v>
      </c>
      <c r="E36" s="90">
        <v>15989</v>
      </c>
      <c r="F36" s="90">
        <f t="shared" si="8"/>
        <v>143901</v>
      </c>
      <c r="G36" s="144">
        <v>7</v>
      </c>
      <c r="H36" s="90">
        <v>16062</v>
      </c>
      <c r="I36" s="90">
        <f t="shared" si="10"/>
        <v>112434</v>
      </c>
      <c r="J36" s="102">
        <f t="shared" si="4"/>
        <v>256335</v>
      </c>
      <c r="K36" s="34">
        <f t="shared" si="9"/>
        <v>128167.5</v>
      </c>
      <c r="L36" s="35">
        <v>0.55000000000000004</v>
      </c>
      <c r="M36" s="33">
        <f t="shared" ref="M36:M43" si="14">$Q$3*Q36</f>
        <v>80691.5</v>
      </c>
      <c r="N36" s="33"/>
      <c r="O36" s="33">
        <f t="shared" ref="O36:O43" si="15">C36*L36</f>
        <v>469122.50000000006</v>
      </c>
      <c r="P36" s="36"/>
      <c r="Q36" s="32">
        <v>35.5</v>
      </c>
      <c r="R36" s="35"/>
      <c r="S36" s="37"/>
      <c r="T36" s="38"/>
      <c r="U36" s="39"/>
      <c r="V36" s="39">
        <f t="shared" si="13"/>
        <v>1659099</v>
      </c>
    </row>
    <row r="37" spans="1:26" ht="13.5" thickBot="1" x14ac:dyDescent="0.25">
      <c r="A37" s="31" t="s">
        <v>17</v>
      </c>
      <c r="B37" s="170">
        <v>1205688</v>
      </c>
      <c r="C37" s="33"/>
      <c r="D37" s="95"/>
      <c r="E37" s="90">
        <v>11764</v>
      </c>
      <c r="F37" s="90">
        <f t="shared" si="8"/>
        <v>0</v>
      </c>
      <c r="G37" s="89"/>
      <c r="H37" s="90">
        <v>11837</v>
      </c>
      <c r="I37" s="90">
        <f t="shared" si="10"/>
        <v>0</v>
      </c>
      <c r="J37" s="102">
        <f t="shared" si="4"/>
        <v>0</v>
      </c>
      <c r="K37" s="34">
        <f t="shared" si="9"/>
        <v>0</v>
      </c>
      <c r="L37" s="42"/>
      <c r="M37" s="33">
        <f t="shared" si="14"/>
        <v>0</v>
      </c>
      <c r="N37" s="33"/>
      <c r="O37" s="33">
        <f t="shared" si="15"/>
        <v>0</v>
      </c>
      <c r="P37" s="36"/>
      <c r="Q37" s="32"/>
      <c r="R37" s="36"/>
      <c r="S37" s="33"/>
      <c r="T37" s="38"/>
      <c r="U37" s="39"/>
      <c r="V37" s="39">
        <f>C37+B37+J37+O37+N37+M37+S37+U37</f>
        <v>1205688</v>
      </c>
    </row>
    <row r="38" spans="1:26" s="10" customFormat="1" ht="13.5" thickBot="1" x14ac:dyDescent="0.25">
      <c r="A38" s="31" t="s">
        <v>17</v>
      </c>
      <c r="B38" s="34"/>
      <c r="C38" s="33">
        <v>635400</v>
      </c>
      <c r="D38" s="95">
        <v>7</v>
      </c>
      <c r="E38" s="90">
        <v>11764</v>
      </c>
      <c r="F38" s="90">
        <f t="shared" si="8"/>
        <v>82348</v>
      </c>
      <c r="G38" s="89">
        <v>7</v>
      </c>
      <c r="H38" s="90">
        <v>11837</v>
      </c>
      <c r="I38" s="90">
        <f t="shared" si="10"/>
        <v>82859</v>
      </c>
      <c r="J38" s="102">
        <f t="shared" si="4"/>
        <v>165207</v>
      </c>
      <c r="K38" s="34">
        <f t="shared" si="9"/>
        <v>82603.5</v>
      </c>
      <c r="L38" s="63">
        <v>0.25</v>
      </c>
      <c r="M38" s="33">
        <f t="shared" si="14"/>
        <v>0</v>
      </c>
      <c r="N38" s="33"/>
      <c r="O38" s="33">
        <f t="shared" si="15"/>
        <v>158850</v>
      </c>
      <c r="P38" s="63"/>
      <c r="Q38" s="32">
        <v>0</v>
      </c>
      <c r="R38" s="36"/>
      <c r="S38" s="33"/>
      <c r="T38" s="38"/>
      <c r="U38" s="39"/>
      <c r="V38" s="39">
        <f>C38+J38+M38+N38+O38</f>
        <v>959457</v>
      </c>
      <c r="W38"/>
      <c r="X38"/>
      <c r="Y38" s="40"/>
      <c r="Z38" s="40"/>
    </row>
    <row r="39" spans="1:26" ht="13.5" thickBot="1" x14ac:dyDescent="0.25">
      <c r="A39" s="49" t="s">
        <v>22</v>
      </c>
      <c r="B39" s="34"/>
      <c r="C39" s="33">
        <v>852950</v>
      </c>
      <c r="D39" s="95">
        <v>10</v>
      </c>
      <c r="E39" s="90">
        <v>15989</v>
      </c>
      <c r="F39" s="90">
        <f t="shared" si="8"/>
        <v>159890</v>
      </c>
      <c r="G39" s="89">
        <v>7</v>
      </c>
      <c r="H39" s="90">
        <v>16062</v>
      </c>
      <c r="I39" s="90">
        <f t="shared" si="10"/>
        <v>112434</v>
      </c>
      <c r="J39" s="102">
        <f t="shared" si="4"/>
        <v>272324</v>
      </c>
      <c r="K39" s="34">
        <f t="shared" si="9"/>
        <v>136162</v>
      </c>
      <c r="L39" s="51">
        <v>0.55000000000000004</v>
      </c>
      <c r="M39" s="33">
        <f t="shared" si="14"/>
        <v>106831</v>
      </c>
      <c r="N39" s="37"/>
      <c r="O39" s="37">
        <f t="shared" si="15"/>
        <v>469122.50000000006</v>
      </c>
      <c r="P39" s="52"/>
      <c r="Q39" s="50">
        <v>47</v>
      </c>
      <c r="R39" s="52"/>
      <c r="S39" s="37"/>
      <c r="T39" s="53"/>
      <c r="U39" s="54"/>
      <c r="V39" s="54">
        <f>C39+J39+O39+N39+M39+S39+U39</f>
        <v>1701227.5</v>
      </c>
      <c r="X39" s="40"/>
    </row>
    <row r="40" spans="1:26" ht="13.5" thickBot="1" x14ac:dyDescent="0.25">
      <c r="A40" s="31" t="s">
        <v>23</v>
      </c>
      <c r="B40" s="34"/>
      <c r="C40" s="33">
        <v>777450</v>
      </c>
      <c r="D40" s="95">
        <v>9</v>
      </c>
      <c r="E40" s="90">
        <v>14525</v>
      </c>
      <c r="F40" s="90">
        <f t="shared" si="8"/>
        <v>130725</v>
      </c>
      <c r="G40" s="89">
        <v>7</v>
      </c>
      <c r="H40" s="90">
        <v>14598</v>
      </c>
      <c r="I40" s="90">
        <f t="shared" si="10"/>
        <v>102186</v>
      </c>
      <c r="J40" s="102">
        <f t="shared" si="4"/>
        <v>232911</v>
      </c>
      <c r="K40" s="34">
        <f t="shared" si="9"/>
        <v>116455.5</v>
      </c>
      <c r="L40" s="63">
        <v>0.25</v>
      </c>
      <c r="M40" s="33">
        <f t="shared" si="14"/>
        <v>72736</v>
      </c>
      <c r="N40" s="33"/>
      <c r="O40" s="33">
        <f t="shared" si="15"/>
        <v>194362.5</v>
      </c>
      <c r="P40" s="36"/>
      <c r="Q40" s="32">
        <v>32</v>
      </c>
      <c r="R40" s="62"/>
      <c r="S40" s="33"/>
      <c r="T40" s="68">
        <v>0.6</v>
      </c>
      <c r="U40" s="39">
        <f>$U$3*T40</f>
        <v>43267.5</v>
      </c>
      <c r="V40" s="39">
        <f>C40+J40+O40+N40+M40+S40+U40</f>
        <v>1320727</v>
      </c>
    </row>
    <row r="41" spans="1:26" ht="13.5" thickBot="1" x14ac:dyDescent="0.25">
      <c r="A41" s="31" t="s">
        <v>17</v>
      </c>
      <c r="B41" s="34"/>
      <c r="C41" s="33">
        <v>625400</v>
      </c>
      <c r="D41" s="95">
        <v>12</v>
      </c>
      <c r="E41" s="90">
        <v>11764</v>
      </c>
      <c r="F41" s="90">
        <f t="shared" si="8"/>
        <v>141168</v>
      </c>
      <c r="G41" s="89">
        <v>5</v>
      </c>
      <c r="H41" s="90">
        <v>11837</v>
      </c>
      <c r="I41" s="90">
        <f t="shared" si="10"/>
        <v>59185</v>
      </c>
      <c r="J41" s="102">
        <f t="shared" si="4"/>
        <v>200353</v>
      </c>
      <c r="K41" s="34">
        <f t="shared" si="9"/>
        <v>100176.5</v>
      </c>
      <c r="L41" s="42">
        <v>0.55000000000000004</v>
      </c>
      <c r="M41" s="33">
        <f t="shared" si="14"/>
        <v>88647</v>
      </c>
      <c r="N41" s="33"/>
      <c r="O41" s="33">
        <f t="shared" si="15"/>
        <v>343970</v>
      </c>
      <c r="P41" s="36"/>
      <c r="Q41" s="32">
        <v>39</v>
      </c>
      <c r="R41" s="42">
        <v>0.2</v>
      </c>
      <c r="S41" s="33">
        <f>$S$3*R41</f>
        <v>28845</v>
      </c>
      <c r="T41" s="38"/>
      <c r="U41" s="39"/>
      <c r="V41" s="39">
        <f>C41+J41+O41+N41+M41+S41+U41</f>
        <v>1287215</v>
      </c>
    </row>
    <row r="42" spans="1:26" ht="13.5" thickBot="1" x14ac:dyDescent="0.25">
      <c r="A42" s="55" t="s">
        <v>26</v>
      </c>
      <c r="B42" s="71"/>
      <c r="C42" s="72">
        <v>976450</v>
      </c>
      <c r="D42" s="95">
        <v>25</v>
      </c>
      <c r="E42" s="88">
        <v>18579</v>
      </c>
      <c r="F42" s="88">
        <f t="shared" si="8"/>
        <v>464475</v>
      </c>
      <c r="G42" s="98">
        <v>5</v>
      </c>
      <c r="H42" s="88">
        <v>18652</v>
      </c>
      <c r="I42" s="88">
        <f>G42*H42</f>
        <v>93260</v>
      </c>
      <c r="J42" s="104">
        <f t="shared" si="4"/>
        <v>557735</v>
      </c>
      <c r="K42" s="34">
        <f t="shared" si="9"/>
        <v>278867.5</v>
      </c>
      <c r="L42" s="56">
        <v>0.55000000000000004</v>
      </c>
      <c r="M42" s="57">
        <f t="shared" si="14"/>
        <v>114786.5</v>
      </c>
      <c r="N42" s="12"/>
      <c r="O42" s="12">
        <f t="shared" si="15"/>
        <v>537047.5</v>
      </c>
      <c r="P42" s="13"/>
      <c r="Q42" s="11">
        <v>50.5</v>
      </c>
      <c r="R42" s="13"/>
      <c r="S42" s="12"/>
      <c r="T42" s="17"/>
      <c r="U42" s="14"/>
      <c r="V42" s="14">
        <f>C42+J42+O42+N42+M42+S42+U42</f>
        <v>2186019</v>
      </c>
    </row>
    <row r="43" spans="1:26" ht="13.5" thickBot="1" x14ac:dyDescent="0.25">
      <c r="A43" s="122" t="s">
        <v>26</v>
      </c>
      <c r="B43" s="127"/>
      <c r="C43" s="124">
        <v>986450</v>
      </c>
      <c r="D43" s="95">
        <v>14</v>
      </c>
      <c r="E43" s="125">
        <v>18579</v>
      </c>
      <c r="F43" s="125">
        <f t="shared" si="8"/>
        <v>260106</v>
      </c>
      <c r="G43" s="126">
        <v>8</v>
      </c>
      <c r="H43" s="125">
        <v>18652</v>
      </c>
      <c r="I43" s="125">
        <f t="shared" ref="I43:I47" si="16">G43*H43</f>
        <v>149216</v>
      </c>
      <c r="J43" s="105">
        <f t="shared" si="4"/>
        <v>409322</v>
      </c>
      <c r="K43" s="127">
        <f t="shared" si="9"/>
        <v>204661</v>
      </c>
      <c r="L43" s="128">
        <v>0.55000000000000004</v>
      </c>
      <c r="M43" s="124">
        <f t="shared" si="14"/>
        <v>102285</v>
      </c>
      <c r="N43" s="124"/>
      <c r="O43" s="124">
        <f t="shared" si="15"/>
        <v>542547.5</v>
      </c>
      <c r="P43" s="129"/>
      <c r="Q43" s="123">
        <v>45</v>
      </c>
      <c r="R43" s="128"/>
      <c r="S43" s="130">
        <f>$S$3*R43</f>
        <v>0</v>
      </c>
      <c r="T43" s="131"/>
      <c r="U43" s="132"/>
      <c r="V43" s="54">
        <f>C43+B43+J43+O43+N43+M43+S43+U43</f>
        <v>2040604.5</v>
      </c>
    </row>
    <row r="44" spans="1:26" ht="13.5" thickBot="1" x14ac:dyDescent="0.25">
      <c r="A44" s="31" t="s">
        <v>31</v>
      </c>
      <c r="B44" s="232"/>
      <c r="C44" s="33">
        <v>371550</v>
      </c>
      <c r="D44" s="95">
        <v>4</v>
      </c>
      <c r="E44" s="33">
        <v>6859</v>
      </c>
      <c r="F44" s="33">
        <f t="shared" si="8"/>
        <v>27436</v>
      </c>
      <c r="G44" s="89">
        <v>7</v>
      </c>
      <c r="H44" s="33">
        <v>8523</v>
      </c>
      <c r="I44" s="33">
        <f t="shared" si="16"/>
        <v>59661</v>
      </c>
      <c r="J44" s="102">
        <f t="shared" si="4"/>
        <v>87097</v>
      </c>
      <c r="K44" s="34">
        <f t="shared" si="9"/>
        <v>43548.5</v>
      </c>
      <c r="L44" s="63"/>
      <c r="M44" s="33"/>
      <c r="N44" s="33"/>
      <c r="O44" s="33"/>
      <c r="P44" s="36"/>
      <c r="Q44" s="32"/>
      <c r="R44" s="63"/>
      <c r="S44" s="33"/>
      <c r="T44" s="38"/>
      <c r="U44" s="39"/>
      <c r="V44" s="39">
        <f>C44+J44+O44+N44+M44+S44+U44</f>
        <v>458647</v>
      </c>
    </row>
    <row r="45" spans="1:26" ht="13.5" thickBot="1" x14ac:dyDescent="0.25">
      <c r="A45" s="99" t="s">
        <v>22</v>
      </c>
      <c r="B45" s="170">
        <v>1758295</v>
      </c>
      <c r="C45" s="33"/>
      <c r="D45" s="95"/>
      <c r="E45" s="90">
        <v>15989</v>
      </c>
      <c r="F45" s="90">
        <f t="shared" si="8"/>
        <v>0</v>
      </c>
      <c r="G45" s="89"/>
      <c r="H45" s="90">
        <v>16062</v>
      </c>
      <c r="I45" s="90">
        <f t="shared" si="16"/>
        <v>0</v>
      </c>
      <c r="J45" s="102">
        <f t="shared" si="4"/>
        <v>0</v>
      </c>
      <c r="K45" s="34">
        <f t="shared" si="9"/>
        <v>0</v>
      </c>
      <c r="L45" s="42"/>
      <c r="M45" s="33">
        <f t="shared" ref="M45:M50" si="17">$Q$3*Q45</f>
        <v>0</v>
      </c>
      <c r="N45" s="33"/>
      <c r="O45" s="33">
        <f t="shared" ref="O45:O51" si="18">C45*L45</f>
        <v>0</v>
      </c>
      <c r="P45" s="36"/>
      <c r="Q45" s="32"/>
      <c r="R45" s="36"/>
      <c r="S45" s="33"/>
      <c r="T45" s="38"/>
      <c r="U45" s="39"/>
      <c r="V45" s="54">
        <f>C45+B45+J45+O45+N45+M45+S45+U45</f>
        <v>1758295</v>
      </c>
    </row>
    <row r="46" spans="1:26" ht="13.5" thickBot="1" x14ac:dyDescent="0.25">
      <c r="A46" s="31" t="s">
        <v>17</v>
      </c>
      <c r="B46" s="34"/>
      <c r="C46" s="33">
        <v>625400</v>
      </c>
      <c r="D46" s="95">
        <v>4</v>
      </c>
      <c r="E46" s="90">
        <v>11764</v>
      </c>
      <c r="F46" s="90">
        <f t="shared" si="8"/>
        <v>47056</v>
      </c>
      <c r="G46" s="89">
        <v>4</v>
      </c>
      <c r="H46" s="90">
        <v>11837</v>
      </c>
      <c r="I46" s="90">
        <f t="shared" si="16"/>
        <v>47348</v>
      </c>
      <c r="J46" s="102">
        <f t="shared" si="4"/>
        <v>94404</v>
      </c>
      <c r="K46" s="34">
        <f t="shared" si="9"/>
        <v>47202</v>
      </c>
      <c r="L46" s="63">
        <v>0.25</v>
      </c>
      <c r="M46" s="33">
        <f t="shared" si="17"/>
        <v>70463</v>
      </c>
      <c r="N46" s="33"/>
      <c r="O46" s="33">
        <f t="shared" si="18"/>
        <v>156350</v>
      </c>
      <c r="P46" s="36"/>
      <c r="Q46" s="83">
        <v>31</v>
      </c>
      <c r="R46" s="63">
        <v>0.9</v>
      </c>
      <c r="S46" s="37">
        <f>$S$3*R46</f>
        <v>129802.5</v>
      </c>
      <c r="T46" s="38"/>
      <c r="U46" s="39"/>
      <c r="V46" s="39">
        <f>C46+J46+O46+N46+M46+S46+U46</f>
        <v>1076419.5</v>
      </c>
    </row>
    <row r="47" spans="1:26" ht="13.5" thickBot="1" x14ac:dyDescent="0.25">
      <c r="A47" s="133" t="s">
        <v>20</v>
      </c>
      <c r="B47" s="170">
        <v>1328997</v>
      </c>
      <c r="C47" s="136"/>
      <c r="D47" s="95"/>
      <c r="E47" s="136">
        <v>13352</v>
      </c>
      <c r="F47" s="136">
        <f t="shared" si="8"/>
        <v>0</v>
      </c>
      <c r="G47" s="137"/>
      <c r="H47" s="136">
        <v>13425</v>
      </c>
      <c r="I47" s="136">
        <f t="shared" si="16"/>
        <v>0</v>
      </c>
      <c r="J47" s="135">
        <f t="shared" si="4"/>
        <v>0</v>
      </c>
      <c r="K47" s="34">
        <f t="shared" si="9"/>
        <v>0</v>
      </c>
      <c r="L47" s="139"/>
      <c r="M47" s="135">
        <f t="shared" si="17"/>
        <v>0</v>
      </c>
      <c r="N47" s="135"/>
      <c r="O47" s="135">
        <f t="shared" si="18"/>
        <v>0</v>
      </c>
      <c r="P47" s="140"/>
      <c r="Q47" s="134"/>
      <c r="R47" s="140"/>
      <c r="S47" s="141"/>
      <c r="T47" s="142"/>
      <c r="U47" s="143"/>
      <c r="V47" s="54">
        <f>C47+B47+J47+O47+N47+M47+S47+U47</f>
        <v>1328997</v>
      </c>
    </row>
    <row r="48" spans="1:26" ht="13.5" thickBot="1" x14ac:dyDescent="0.25">
      <c r="A48" s="31" t="s">
        <v>22</v>
      </c>
      <c r="B48" s="34"/>
      <c r="C48" s="33"/>
      <c r="D48" s="95"/>
      <c r="E48" s="91">
        <v>15989</v>
      </c>
      <c r="F48" s="91">
        <f t="shared" si="8"/>
        <v>0</v>
      </c>
      <c r="G48" s="89"/>
      <c r="H48" s="91">
        <v>16062</v>
      </c>
      <c r="I48" s="91">
        <f t="shared" ref="I48:I50" si="19">G48*H48</f>
        <v>0</v>
      </c>
      <c r="J48" s="102">
        <f t="shared" si="4"/>
        <v>0</v>
      </c>
      <c r="K48" s="34">
        <f t="shared" si="9"/>
        <v>0</v>
      </c>
      <c r="L48" s="42"/>
      <c r="M48" s="33">
        <f t="shared" si="17"/>
        <v>0</v>
      </c>
      <c r="N48" s="33"/>
      <c r="O48" s="33">
        <f t="shared" si="18"/>
        <v>0</v>
      </c>
      <c r="P48" s="36"/>
      <c r="Q48" s="32"/>
      <c r="R48" s="42"/>
      <c r="S48" s="37">
        <f>$S$3*R48</f>
        <v>0</v>
      </c>
      <c r="T48" s="38"/>
      <c r="U48" s="39"/>
      <c r="V48" s="39">
        <f>C48+J48+O48+N48+M48+S48+U48</f>
        <v>0</v>
      </c>
    </row>
    <row r="49" spans="1:22" ht="13.5" thickBot="1" x14ac:dyDescent="0.25">
      <c r="A49" s="31" t="s">
        <v>20</v>
      </c>
      <c r="B49" s="34"/>
      <c r="C49" s="33">
        <v>707250</v>
      </c>
      <c r="D49" s="95">
        <v>11</v>
      </c>
      <c r="E49" s="90">
        <v>13352</v>
      </c>
      <c r="F49" s="90">
        <f t="shared" si="8"/>
        <v>146872</v>
      </c>
      <c r="G49" s="89">
        <v>5</v>
      </c>
      <c r="H49" s="90">
        <v>13425</v>
      </c>
      <c r="I49" s="90">
        <f t="shared" si="19"/>
        <v>67125</v>
      </c>
      <c r="J49" s="102">
        <f t="shared" si="4"/>
        <v>213997</v>
      </c>
      <c r="K49" s="34">
        <f t="shared" si="9"/>
        <v>106998.5</v>
      </c>
      <c r="L49" s="42">
        <v>0.55000000000000004</v>
      </c>
      <c r="M49" s="33">
        <f t="shared" si="17"/>
        <v>59098</v>
      </c>
      <c r="N49" s="33"/>
      <c r="O49" s="33">
        <f t="shared" si="18"/>
        <v>388987.50000000006</v>
      </c>
      <c r="P49" s="36"/>
      <c r="Q49" s="32">
        <v>26</v>
      </c>
      <c r="R49" s="24"/>
      <c r="S49" s="30"/>
      <c r="T49" s="25"/>
      <c r="U49" s="26"/>
      <c r="V49" s="39">
        <f>C49+J49+O49+N49+M49+S49+U49</f>
        <v>1369332.5</v>
      </c>
    </row>
    <row r="50" spans="1:22" ht="13.5" thickBot="1" x14ac:dyDescent="0.25">
      <c r="A50" s="31" t="s">
        <v>17</v>
      </c>
      <c r="B50" s="34"/>
      <c r="C50" s="33">
        <v>625400</v>
      </c>
      <c r="D50" s="95">
        <v>23</v>
      </c>
      <c r="E50" s="34">
        <v>11764</v>
      </c>
      <c r="F50" s="90">
        <f t="shared" si="8"/>
        <v>270572</v>
      </c>
      <c r="G50" s="89">
        <v>5</v>
      </c>
      <c r="H50" s="34">
        <v>11837</v>
      </c>
      <c r="I50" s="90">
        <f t="shared" si="19"/>
        <v>59185</v>
      </c>
      <c r="J50" s="102">
        <f t="shared" si="4"/>
        <v>329757</v>
      </c>
      <c r="K50" s="34">
        <f t="shared" si="9"/>
        <v>164878.5</v>
      </c>
      <c r="L50" s="42">
        <v>0.55000000000000004</v>
      </c>
      <c r="M50" s="33">
        <f t="shared" si="17"/>
        <v>85237.5</v>
      </c>
      <c r="N50" s="3"/>
      <c r="O50" s="3">
        <f t="shared" si="18"/>
        <v>343970</v>
      </c>
      <c r="P50" s="4"/>
      <c r="Q50" s="2">
        <v>37.5</v>
      </c>
      <c r="R50" s="4"/>
      <c r="S50" s="3"/>
      <c r="T50" s="16"/>
      <c r="U50" s="9"/>
      <c r="V50" s="9">
        <f>C50+J50+O50+N50+M50+S50+U50</f>
        <v>1384364.5</v>
      </c>
    </row>
    <row r="51" spans="1:22" ht="13.5" thickBot="1" x14ac:dyDescent="0.25">
      <c r="A51" s="133" t="s">
        <v>17</v>
      </c>
      <c r="B51" s="170">
        <v>1205688</v>
      </c>
      <c r="C51" s="102"/>
      <c r="D51" s="95">
        <v>0</v>
      </c>
      <c r="E51" s="136"/>
      <c r="F51" s="136">
        <f t="shared" si="8"/>
        <v>0</v>
      </c>
      <c r="G51" s="137"/>
      <c r="H51" s="136"/>
      <c r="I51" s="136">
        <f t="shared" ref="I51" si="20">G51*H51</f>
        <v>0</v>
      </c>
      <c r="J51" s="135">
        <f t="shared" si="4"/>
        <v>0</v>
      </c>
      <c r="K51" s="138"/>
      <c r="L51" s="139"/>
      <c r="M51" s="135"/>
      <c r="N51" s="135"/>
      <c r="O51" s="135">
        <f t="shared" si="18"/>
        <v>0</v>
      </c>
      <c r="P51" s="140"/>
      <c r="Q51" s="134"/>
      <c r="R51" s="140"/>
      <c r="S51" s="141"/>
      <c r="T51" s="142"/>
      <c r="U51" s="143"/>
      <c r="V51" s="143">
        <f>B51+J51+O51+N51+M51+S51+U51</f>
        <v>1205688</v>
      </c>
    </row>
    <row r="52" spans="1:22" ht="13.5" thickBot="1" x14ac:dyDescent="0.25">
      <c r="A52" s="31" t="s">
        <v>26</v>
      </c>
      <c r="B52" s="34"/>
      <c r="C52" s="33">
        <v>986450</v>
      </c>
      <c r="D52" s="95">
        <v>33</v>
      </c>
      <c r="E52" s="90">
        <v>18579</v>
      </c>
      <c r="F52" s="90">
        <f t="shared" si="8"/>
        <v>613107</v>
      </c>
      <c r="G52" s="89">
        <v>7</v>
      </c>
      <c r="H52" s="90">
        <v>18652</v>
      </c>
      <c r="I52" s="90">
        <f t="shared" ref="I52:I75" si="21">G52*H52</f>
        <v>130564</v>
      </c>
      <c r="J52" s="102">
        <f t="shared" si="4"/>
        <v>743671</v>
      </c>
      <c r="K52" s="34">
        <f t="shared" ref="K52:K104" si="22">J52/2</f>
        <v>371835.5</v>
      </c>
      <c r="L52" s="5"/>
      <c r="M52" s="33">
        <f>$Q$3*Q52</f>
        <v>246620.5</v>
      </c>
      <c r="N52" s="3">
        <f>+C52*P52</f>
        <v>641192.5</v>
      </c>
      <c r="O52" s="3"/>
      <c r="P52" s="5">
        <v>0.65</v>
      </c>
      <c r="Q52" s="2">
        <v>108.5</v>
      </c>
      <c r="R52" s="4"/>
      <c r="S52" s="27"/>
      <c r="T52" s="16"/>
      <c r="U52" s="9"/>
      <c r="V52" s="9">
        <f>C52+J52+O52+N52+M52+S52+U52</f>
        <v>2617934</v>
      </c>
    </row>
    <row r="53" spans="1:22" ht="13.5" thickBot="1" x14ac:dyDescent="0.25">
      <c r="A53" s="31" t="s">
        <v>20</v>
      </c>
      <c r="B53" s="34"/>
      <c r="C53" s="33">
        <v>707250</v>
      </c>
      <c r="D53" s="95">
        <v>18</v>
      </c>
      <c r="E53" s="90">
        <v>13352</v>
      </c>
      <c r="F53" s="90">
        <f t="shared" si="8"/>
        <v>240336</v>
      </c>
      <c r="G53" s="89">
        <v>5</v>
      </c>
      <c r="H53" s="90">
        <v>13425</v>
      </c>
      <c r="I53" s="90">
        <f t="shared" si="21"/>
        <v>67125</v>
      </c>
      <c r="J53" s="102">
        <f t="shared" si="4"/>
        <v>307461</v>
      </c>
      <c r="K53" s="34">
        <f t="shared" si="22"/>
        <v>153730.5</v>
      </c>
      <c r="L53" s="5">
        <v>0.55000000000000004</v>
      </c>
      <c r="M53" s="33">
        <f>$Q$3*Q53</f>
        <v>77282</v>
      </c>
      <c r="N53" s="33"/>
      <c r="O53" s="3">
        <f>C53*L53</f>
        <v>388987.50000000006</v>
      </c>
      <c r="P53" s="36"/>
      <c r="Q53" s="32">
        <v>34</v>
      </c>
      <c r="R53" s="42"/>
      <c r="S53" s="37"/>
      <c r="T53" s="38"/>
      <c r="U53" s="39"/>
      <c r="V53" s="39">
        <f>C53+J53+O53+N53+M53+S53+U53</f>
        <v>1480980.5</v>
      </c>
    </row>
    <row r="54" spans="1:22" ht="13.5" thickBot="1" x14ac:dyDescent="0.25">
      <c r="A54" s="31" t="s">
        <v>32</v>
      </c>
      <c r="B54" s="34"/>
      <c r="C54" s="33">
        <v>905400</v>
      </c>
      <c r="D54" s="95">
        <v>16</v>
      </c>
      <c r="E54" s="90">
        <v>17007</v>
      </c>
      <c r="F54" s="90">
        <f t="shared" si="8"/>
        <v>272112</v>
      </c>
      <c r="G54" s="89">
        <v>7</v>
      </c>
      <c r="H54" s="90">
        <v>17080</v>
      </c>
      <c r="I54" s="90">
        <f t="shared" si="21"/>
        <v>119560</v>
      </c>
      <c r="J54" s="102">
        <f t="shared" si="4"/>
        <v>391672</v>
      </c>
      <c r="K54" s="34">
        <f t="shared" si="22"/>
        <v>195836</v>
      </c>
      <c r="L54" s="5"/>
      <c r="M54" s="33">
        <f>$Q$3*Q54</f>
        <v>113650</v>
      </c>
      <c r="N54" s="3">
        <f>+C54*P54</f>
        <v>588510</v>
      </c>
      <c r="O54" s="3"/>
      <c r="P54" s="5">
        <v>0.65</v>
      </c>
      <c r="Q54" s="2">
        <v>50</v>
      </c>
      <c r="R54" s="4"/>
      <c r="S54" s="3"/>
      <c r="T54" s="16"/>
      <c r="U54" s="9"/>
      <c r="V54" s="9">
        <f>C54+J54+O54+N54+M54+S54+U54</f>
        <v>1999232</v>
      </c>
    </row>
    <row r="55" spans="1:22" ht="13.5" thickBot="1" x14ac:dyDescent="0.25">
      <c r="A55" s="31"/>
      <c r="B55" s="34"/>
      <c r="C55" s="33"/>
      <c r="D55" s="95"/>
      <c r="E55" s="90"/>
      <c r="F55" s="90"/>
      <c r="G55" s="89"/>
      <c r="H55" s="90"/>
      <c r="I55" s="90"/>
      <c r="J55" s="102"/>
      <c r="K55" s="34"/>
      <c r="L55" s="5"/>
      <c r="M55" s="33"/>
      <c r="N55" s="3"/>
      <c r="O55" s="3"/>
      <c r="P55" s="5"/>
      <c r="Q55" s="2"/>
      <c r="R55" s="4"/>
      <c r="S55" s="3"/>
      <c r="T55" s="16"/>
      <c r="U55" s="9"/>
      <c r="V55" s="9"/>
    </row>
    <row r="56" spans="1:22" ht="13.5" thickBot="1" x14ac:dyDescent="0.25">
      <c r="A56" s="31" t="s">
        <v>21</v>
      </c>
      <c r="B56" s="170">
        <v>484102</v>
      </c>
      <c r="C56" s="102"/>
      <c r="D56" s="95"/>
      <c r="E56" s="90">
        <v>6859</v>
      </c>
      <c r="F56" s="90">
        <f t="shared" ref="F56:F81" si="23">D56*E56</f>
        <v>0</v>
      </c>
      <c r="G56" s="89"/>
      <c r="H56" s="90">
        <v>8192</v>
      </c>
      <c r="I56" s="90">
        <f t="shared" si="21"/>
        <v>0</v>
      </c>
      <c r="J56" s="102">
        <f t="shared" si="4"/>
        <v>0</v>
      </c>
      <c r="K56" s="34">
        <f t="shared" si="22"/>
        <v>0</v>
      </c>
      <c r="L56" s="63"/>
      <c r="M56" s="33"/>
      <c r="N56" s="33"/>
      <c r="O56" s="33"/>
      <c r="P56" s="36"/>
      <c r="Q56" s="32"/>
      <c r="R56" s="63"/>
      <c r="S56" s="33"/>
      <c r="T56" s="38"/>
      <c r="U56" s="67"/>
      <c r="V56" s="143">
        <f>B56+J56+O56+N56+M56+S56+U56</f>
        <v>484102</v>
      </c>
    </row>
    <row r="57" spans="1:22" ht="13.5" thickBot="1" x14ac:dyDescent="0.25">
      <c r="A57" s="31" t="s">
        <v>22</v>
      </c>
      <c r="B57" s="34"/>
      <c r="C57" s="33">
        <v>842950</v>
      </c>
      <c r="D57" s="95">
        <v>28</v>
      </c>
      <c r="E57" s="90">
        <v>15989</v>
      </c>
      <c r="F57" s="90">
        <f t="shared" si="23"/>
        <v>447692</v>
      </c>
      <c r="G57" s="89">
        <v>6</v>
      </c>
      <c r="H57" s="90">
        <v>16062</v>
      </c>
      <c r="I57" s="90">
        <f t="shared" si="21"/>
        <v>96372</v>
      </c>
      <c r="J57" s="102">
        <f t="shared" si="4"/>
        <v>544064</v>
      </c>
      <c r="K57" s="34">
        <f t="shared" si="22"/>
        <v>272032</v>
      </c>
      <c r="L57" s="42"/>
      <c r="M57" s="33">
        <f t="shared" ref="M57:M63" si="24">$Q$3*Q57</f>
        <v>147745</v>
      </c>
      <c r="N57" s="33">
        <f>+C57*P57</f>
        <v>547917.5</v>
      </c>
      <c r="O57" s="33"/>
      <c r="P57" s="42">
        <v>0.65</v>
      </c>
      <c r="Q57" s="32">
        <v>65</v>
      </c>
      <c r="R57" s="42"/>
      <c r="S57" s="33"/>
      <c r="T57" s="38"/>
      <c r="U57" s="39"/>
      <c r="V57" s="39">
        <f t="shared" ref="V57:V71" si="25">C57+J57+O57+N57+M57+S57+U57</f>
        <v>2082676.5</v>
      </c>
    </row>
    <row r="58" spans="1:22" ht="13.5" thickBot="1" x14ac:dyDescent="0.25">
      <c r="A58" s="31" t="s">
        <v>22</v>
      </c>
      <c r="B58" s="34"/>
      <c r="C58" s="33">
        <v>852950</v>
      </c>
      <c r="D58" s="95">
        <v>14</v>
      </c>
      <c r="E58" s="90">
        <v>15989</v>
      </c>
      <c r="F58" s="90">
        <f t="shared" si="23"/>
        <v>223846</v>
      </c>
      <c r="G58" s="89">
        <v>5</v>
      </c>
      <c r="H58" s="90">
        <v>16062</v>
      </c>
      <c r="I58" s="90">
        <f t="shared" si="21"/>
        <v>80310</v>
      </c>
      <c r="J58" s="102">
        <f t="shared" si="4"/>
        <v>304156</v>
      </c>
      <c r="K58" s="34">
        <f t="shared" si="22"/>
        <v>152078</v>
      </c>
      <c r="L58" s="42">
        <v>0.55000000000000004</v>
      </c>
      <c r="M58" s="33">
        <f t="shared" si="24"/>
        <v>142062.5</v>
      </c>
      <c r="N58" s="33"/>
      <c r="O58" s="33">
        <f t="shared" ref="O58:O65" si="26">C58*L58</f>
        <v>469122.50000000006</v>
      </c>
      <c r="P58" s="42"/>
      <c r="Q58" s="32">
        <v>62.5</v>
      </c>
      <c r="R58" s="42"/>
      <c r="S58" s="33"/>
      <c r="T58" s="38"/>
      <c r="U58" s="39"/>
      <c r="V58" s="39">
        <f t="shared" si="25"/>
        <v>1768291</v>
      </c>
    </row>
    <row r="59" spans="1:22" ht="13.5" thickBot="1" x14ac:dyDescent="0.25">
      <c r="A59" s="31" t="s">
        <v>17</v>
      </c>
      <c r="B59" s="34"/>
      <c r="C59" s="33"/>
      <c r="D59" s="95"/>
      <c r="E59" s="90">
        <v>11764</v>
      </c>
      <c r="F59" s="90">
        <f t="shared" si="23"/>
        <v>0</v>
      </c>
      <c r="G59" s="144"/>
      <c r="H59" s="90">
        <v>11837</v>
      </c>
      <c r="I59" s="90">
        <f t="shared" si="21"/>
        <v>0</v>
      </c>
      <c r="J59" s="102">
        <f t="shared" si="4"/>
        <v>0</v>
      </c>
      <c r="K59" s="34">
        <f t="shared" si="22"/>
        <v>0</v>
      </c>
      <c r="L59" s="63"/>
      <c r="M59" s="33">
        <f t="shared" si="24"/>
        <v>0</v>
      </c>
      <c r="N59" s="33"/>
      <c r="O59" s="33">
        <f t="shared" si="26"/>
        <v>0</v>
      </c>
      <c r="P59" s="36"/>
      <c r="Q59" s="32"/>
      <c r="R59" s="36"/>
      <c r="S59" s="33"/>
      <c r="T59" s="38"/>
      <c r="U59" s="39"/>
      <c r="V59" s="39">
        <f t="shared" si="25"/>
        <v>0</v>
      </c>
    </row>
    <row r="60" spans="1:22" ht="13.5" thickBot="1" x14ac:dyDescent="0.25">
      <c r="A60" s="31" t="s">
        <v>23</v>
      </c>
      <c r="B60" s="34"/>
      <c r="C60" s="33">
        <v>767450</v>
      </c>
      <c r="D60" s="95">
        <v>14</v>
      </c>
      <c r="E60" s="90">
        <v>14525</v>
      </c>
      <c r="F60" s="90">
        <f t="shared" si="23"/>
        <v>203350</v>
      </c>
      <c r="G60" s="89">
        <v>5</v>
      </c>
      <c r="H60" s="90">
        <v>14598</v>
      </c>
      <c r="I60" s="90">
        <f t="shared" si="21"/>
        <v>72990</v>
      </c>
      <c r="J60" s="102">
        <f t="shared" si="4"/>
        <v>276340</v>
      </c>
      <c r="K60" s="34">
        <f t="shared" si="22"/>
        <v>138170</v>
      </c>
      <c r="L60" s="42">
        <v>0.55000000000000004</v>
      </c>
      <c r="M60" s="33">
        <f t="shared" si="24"/>
        <v>142062.5</v>
      </c>
      <c r="N60" s="33"/>
      <c r="O60" s="33">
        <f t="shared" si="26"/>
        <v>422097.50000000006</v>
      </c>
      <c r="P60" s="36"/>
      <c r="Q60" s="32">
        <v>62.5</v>
      </c>
      <c r="R60" s="4"/>
      <c r="S60" s="22"/>
      <c r="T60" s="38"/>
      <c r="U60" s="39"/>
      <c r="V60" s="9">
        <f t="shared" si="25"/>
        <v>1607950</v>
      </c>
    </row>
    <row r="61" spans="1:22" ht="13.5" thickBot="1" x14ac:dyDescent="0.25">
      <c r="A61" s="31" t="s">
        <v>23</v>
      </c>
      <c r="B61" s="34"/>
      <c r="C61" s="33">
        <v>767450</v>
      </c>
      <c r="D61" s="95">
        <v>20</v>
      </c>
      <c r="E61" s="90">
        <v>14525</v>
      </c>
      <c r="F61" s="90">
        <f t="shared" si="23"/>
        <v>290500</v>
      </c>
      <c r="G61" s="89">
        <v>5</v>
      </c>
      <c r="H61" s="90">
        <v>14598</v>
      </c>
      <c r="I61" s="90">
        <f t="shared" si="21"/>
        <v>72990</v>
      </c>
      <c r="J61" s="102">
        <f t="shared" si="4"/>
        <v>363490</v>
      </c>
      <c r="K61" s="34">
        <f t="shared" si="22"/>
        <v>181745</v>
      </c>
      <c r="L61" s="42">
        <v>0.55000000000000004</v>
      </c>
      <c r="M61" s="33">
        <f t="shared" si="24"/>
        <v>81828</v>
      </c>
      <c r="N61" s="33"/>
      <c r="O61" s="33">
        <f t="shared" si="26"/>
        <v>422097.50000000006</v>
      </c>
      <c r="P61" s="36"/>
      <c r="Q61" s="32">
        <v>36</v>
      </c>
      <c r="R61" s="4"/>
      <c r="S61" s="22"/>
      <c r="T61" s="38"/>
      <c r="U61" s="39"/>
      <c r="V61" s="9">
        <f t="shared" si="25"/>
        <v>1634865.5</v>
      </c>
    </row>
    <row r="62" spans="1:22" ht="13.5" thickBot="1" x14ac:dyDescent="0.25">
      <c r="A62" s="31" t="s">
        <v>20</v>
      </c>
      <c r="B62" s="34"/>
      <c r="C62" s="33">
        <v>707250</v>
      </c>
      <c r="D62" s="95">
        <v>16</v>
      </c>
      <c r="E62" s="90">
        <v>13352</v>
      </c>
      <c r="F62" s="90">
        <f t="shared" si="23"/>
        <v>213632</v>
      </c>
      <c r="G62" s="89">
        <v>5</v>
      </c>
      <c r="H62" s="90">
        <v>13425</v>
      </c>
      <c r="I62" s="90">
        <f t="shared" si="21"/>
        <v>67125</v>
      </c>
      <c r="J62" s="102">
        <f t="shared" si="4"/>
        <v>280757</v>
      </c>
      <c r="K62" s="34">
        <f t="shared" si="22"/>
        <v>140378.5</v>
      </c>
      <c r="L62" s="5">
        <v>0.55000000000000004</v>
      </c>
      <c r="M62" s="33">
        <f t="shared" si="24"/>
        <v>113650</v>
      </c>
      <c r="N62" s="3"/>
      <c r="O62" s="3">
        <f t="shared" si="26"/>
        <v>388987.50000000006</v>
      </c>
      <c r="P62" s="4"/>
      <c r="Q62" s="2">
        <v>50</v>
      </c>
      <c r="R62" s="4"/>
      <c r="S62" s="3"/>
      <c r="T62" s="16"/>
      <c r="U62" s="9"/>
      <c r="V62" s="9">
        <f t="shared" si="25"/>
        <v>1490644.5</v>
      </c>
    </row>
    <row r="63" spans="1:22" ht="13.5" thickBot="1" x14ac:dyDescent="0.25">
      <c r="A63" s="31" t="s">
        <v>20</v>
      </c>
      <c r="B63" s="34"/>
      <c r="C63" s="33">
        <v>707250</v>
      </c>
      <c r="D63" s="95">
        <v>20</v>
      </c>
      <c r="E63" s="90">
        <v>13352</v>
      </c>
      <c r="F63" s="90">
        <f t="shared" si="23"/>
        <v>267040</v>
      </c>
      <c r="G63" s="89">
        <v>5</v>
      </c>
      <c r="H63" s="90">
        <v>13425</v>
      </c>
      <c r="I63" s="90">
        <f t="shared" si="21"/>
        <v>67125</v>
      </c>
      <c r="J63" s="102">
        <f t="shared" si="4"/>
        <v>334165</v>
      </c>
      <c r="K63" s="34">
        <f t="shared" si="22"/>
        <v>167082.5</v>
      </c>
      <c r="L63" s="5">
        <v>0.55000000000000004</v>
      </c>
      <c r="M63" s="33">
        <f t="shared" si="24"/>
        <v>81828</v>
      </c>
      <c r="N63" s="3"/>
      <c r="O63" s="3">
        <f t="shared" si="26"/>
        <v>388987.50000000006</v>
      </c>
      <c r="P63" s="4"/>
      <c r="Q63" s="2">
        <v>36</v>
      </c>
      <c r="S63" s="3"/>
      <c r="T63" s="16"/>
      <c r="U63" s="9"/>
      <c r="V63" s="9">
        <f t="shared" si="25"/>
        <v>1512230.5</v>
      </c>
    </row>
    <row r="64" spans="1:22" ht="13.5" thickBot="1" x14ac:dyDescent="0.25">
      <c r="A64" s="31" t="s">
        <v>20</v>
      </c>
      <c r="B64" s="78"/>
      <c r="C64" s="33">
        <v>717250</v>
      </c>
      <c r="D64" s="95">
        <v>6</v>
      </c>
      <c r="E64" s="90">
        <v>13352</v>
      </c>
      <c r="F64" s="90">
        <f t="shared" si="23"/>
        <v>80112</v>
      </c>
      <c r="G64" s="89">
        <v>7</v>
      </c>
      <c r="H64" s="90">
        <v>13425</v>
      </c>
      <c r="I64" s="90">
        <f t="shared" si="21"/>
        <v>93975</v>
      </c>
      <c r="J64" s="102">
        <f t="shared" si="4"/>
        <v>174087</v>
      </c>
      <c r="K64" s="34">
        <f t="shared" si="22"/>
        <v>87043.5</v>
      </c>
      <c r="L64" s="5">
        <v>0.25</v>
      </c>
      <c r="M64" s="33"/>
      <c r="N64" s="3"/>
      <c r="O64" s="3">
        <f t="shared" si="26"/>
        <v>179312.5</v>
      </c>
      <c r="P64" s="4"/>
      <c r="Q64" s="2"/>
      <c r="S64" s="27"/>
      <c r="T64" s="16"/>
      <c r="U64" s="9"/>
      <c r="V64" s="9">
        <f t="shared" si="25"/>
        <v>1070649.5</v>
      </c>
    </row>
    <row r="65" spans="1:23" ht="13.5" thickBot="1" x14ac:dyDescent="0.25">
      <c r="A65" s="31" t="s">
        <v>20</v>
      </c>
      <c r="C65" s="33">
        <v>707250</v>
      </c>
      <c r="D65" s="95">
        <v>9</v>
      </c>
      <c r="E65" s="90">
        <v>13352</v>
      </c>
      <c r="F65" s="90">
        <f t="shared" si="23"/>
        <v>120168</v>
      </c>
      <c r="G65" s="89">
        <v>5</v>
      </c>
      <c r="H65" s="90">
        <v>13425</v>
      </c>
      <c r="I65" s="90">
        <f t="shared" si="21"/>
        <v>67125</v>
      </c>
      <c r="J65" s="102">
        <f t="shared" si="4"/>
        <v>187293</v>
      </c>
      <c r="K65" s="34">
        <f t="shared" si="22"/>
        <v>93646.5</v>
      </c>
      <c r="L65" s="42">
        <v>0.55000000000000004</v>
      </c>
      <c r="M65" s="33">
        <f>$Q$3*Q65</f>
        <v>64780.5</v>
      </c>
      <c r="N65" s="33"/>
      <c r="O65" s="33">
        <f t="shared" si="26"/>
        <v>388987.50000000006</v>
      </c>
      <c r="P65" s="59"/>
      <c r="Q65" s="32">
        <v>28.5</v>
      </c>
      <c r="R65" s="42">
        <v>0.2</v>
      </c>
      <c r="S65" s="37">
        <f>$S$3*R65</f>
        <v>28845</v>
      </c>
      <c r="T65" s="38"/>
      <c r="U65" s="39"/>
      <c r="V65" s="39">
        <f t="shared" si="25"/>
        <v>1377156</v>
      </c>
    </row>
    <row r="66" spans="1:23" ht="13.5" thickBot="1" x14ac:dyDescent="0.25">
      <c r="A66" s="31" t="s">
        <v>33</v>
      </c>
      <c r="B66" s="34"/>
      <c r="C66" s="33">
        <v>401750</v>
      </c>
      <c r="D66" s="95">
        <v>12</v>
      </c>
      <c r="E66" s="90">
        <v>7033</v>
      </c>
      <c r="F66" s="90">
        <f t="shared" si="23"/>
        <v>84396</v>
      </c>
      <c r="G66" s="89">
        <v>7</v>
      </c>
      <c r="H66" s="90">
        <v>9303</v>
      </c>
      <c r="I66" s="90">
        <f t="shared" si="21"/>
        <v>65121</v>
      </c>
      <c r="J66" s="102">
        <f t="shared" si="4"/>
        <v>149517</v>
      </c>
      <c r="K66" s="34">
        <f t="shared" si="22"/>
        <v>74758.5</v>
      </c>
      <c r="L66" s="42"/>
      <c r="M66" s="33"/>
      <c r="N66" s="33"/>
      <c r="O66" s="33"/>
      <c r="P66" s="36"/>
      <c r="Q66" s="32"/>
      <c r="R66" s="36"/>
      <c r="S66" s="33"/>
      <c r="T66" s="38"/>
      <c r="U66" s="39"/>
      <c r="V66" s="9">
        <f t="shared" si="25"/>
        <v>551267</v>
      </c>
    </row>
    <row r="67" spans="1:23" ht="13.5" thickBot="1" x14ac:dyDescent="0.25">
      <c r="A67" s="31" t="s">
        <v>33</v>
      </c>
      <c r="B67" s="34"/>
      <c r="C67" s="33">
        <v>401750</v>
      </c>
      <c r="D67" s="95">
        <v>17</v>
      </c>
      <c r="E67" s="90">
        <v>7033</v>
      </c>
      <c r="F67" s="90">
        <f t="shared" si="23"/>
        <v>119561</v>
      </c>
      <c r="G67" s="89">
        <v>7</v>
      </c>
      <c r="H67" s="90">
        <v>9303</v>
      </c>
      <c r="I67" s="90">
        <f t="shared" si="21"/>
        <v>65121</v>
      </c>
      <c r="J67" s="102">
        <f t="shared" si="4"/>
        <v>184682</v>
      </c>
      <c r="K67" s="34">
        <f t="shared" si="22"/>
        <v>92341</v>
      </c>
      <c r="L67" s="5"/>
      <c r="M67" s="33"/>
      <c r="N67" s="3"/>
      <c r="O67" s="3"/>
      <c r="P67" s="4"/>
      <c r="Q67" s="2"/>
      <c r="R67" s="4"/>
      <c r="S67" s="3"/>
      <c r="T67" s="16"/>
      <c r="U67" s="9"/>
      <c r="V67" s="9">
        <f t="shared" si="25"/>
        <v>586432</v>
      </c>
    </row>
    <row r="68" spans="1:23" ht="15" customHeight="1" thickBot="1" x14ac:dyDescent="0.25">
      <c r="A68" s="31" t="s">
        <v>34</v>
      </c>
      <c r="B68" s="34"/>
      <c r="C68" s="33">
        <v>287000</v>
      </c>
      <c r="D68" s="95">
        <v>24</v>
      </c>
      <c r="E68" s="90">
        <v>6835</v>
      </c>
      <c r="F68" s="90">
        <f t="shared" si="23"/>
        <v>164040</v>
      </c>
      <c r="G68" s="89">
        <v>5</v>
      </c>
      <c r="H68" s="90">
        <v>6877</v>
      </c>
      <c r="I68" s="90">
        <f t="shared" si="21"/>
        <v>34385</v>
      </c>
      <c r="J68" s="102">
        <f t="shared" si="4"/>
        <v>198425</v>
      </c>
      <c r="K68" s="34">
        <f t="shared" si="22"/>
        <v>99212.5</v>
      </c>
      <c r="L68" s="5"/>
      <c r="M68" s="33"/>
      <c r="N68" s="3"/>
      <c r="O68" s="3"/>
      <c r="P68" s="4"/>
      <c r="Q68" s="2"/>
      <c r="R68" s="4"/>
      <c r="S68" s="3"/>
      <c r="T68" s="16"/>
      <c r="U68" s="9"/>
      <c r="V68" s="9">
        <f t="shared" si="25"/>
        <v>485425</v>
      </c>
      <c r="W68" s="40"/>
    </row>
    <row r="69" spans="1:23" ht="13.5" thickBot="1" x14ac:dyDescent="0.25">
      <c r="A69" s="49" t="s">
        <v>22</v>
      </c>
      <c r="B69" s="34"/>
      <c r="C69" s="33">
        <v>842950</v>
      </c>
      <c r="D69" s="95">
        <v>33</v>
      </c>
      <c r="E69" s="90">
        <v>15989</v>
      </c>
      <c r="F69" s="90">
        <f t="shared" si="23"/>
        <v>527637</v>
      </c>
      <c r="G69" s="89">
        <v>4</v>
      </c>
      <c r="H69" s="90">
        <v>16062</v>
      </c>
      <c r="I69" s="90">
        <f t="shared" si="21"/>
        <v>64248</v>
      </c>
      <c r="J69" s="102">
        <f t="shared" si="4"/>
        <v>591885</v>
      </c>
      <c r="K69" s="34">
        <f t="shared" si="22"/>
        <v>295942.5</v>
      </c>
      <c r="L69" s="205">
        <v>0.55000000000000004</v>
      </c>
      <c r="M69" s="37">
        <f t="shared" ref="M69:M74" si="27">$Q$3*Q69</f>
        <v>137516.5</v>
      </c>
      <c r="N69" s="27"/>
      <c r="O69" s="27">
        <f t="shared" ref="O69:O74" si="28">C69*L69</f>
        <v>463622.50000000006</v>
      </c>
      <c r="P69" s="206"/>
      <c r="Q69" s="204">
        <v>60.5</v>
      </c>
      <c r="R69" s="206"/>
      <c r="S69" s="27"/>
      <c r="T69" s="207"/>
      <c r="U69" s="208"/>
      <c r="V69" s="208">
        <f t="shared" si="25"/>
        <v>2035974</v>
      </c>
    </row>
    <row r="70" spans="1:23" ht="13.5" thickBot="1" x14ac:dyDescent="0.25">
      <c r="A70" s="31" t="s">
        <v>17</v>
      </c>
      <c r="B70" s="34"/>
      <c r="C70" s="33">
        <v>635400</v>
      </c>
      <c r="D70" s="95">
        <v>5</v>
      </c>
      <c r="E70" s="90">
        <v>11764</v>
      </c>
      <c r="F70" s="90">
        <f t="shared" si="23"/>
        <v>58820</v>
      </c>
      <c r="G70" s="89">
        <v>6</v>
      </c>
      <c r="H70" s="90">
        <v>11837</v>
      </c>
      <c r="I70" s="90">
        <f t="shared" si="21"/>
        <v>71022</v>
      </c>
      <c r="J70" s="102">
        <f t="shared" si="4"/>
        <v>129842</v>
      </c>
      <c r="K70" s="34">
        <f t="shared" si="22"/>
        <v>64921</v>
      </c>
      <c r="L70" s="63">
        <v>0.25</v>
      </c>
      <c r="M70" s="33">
        <f t="shared" si="27"/>
        <v>6819</v>
      </c>
      <c r="N70" s="33"/>
      <c r="O70" s="33">
        <f t="shared" si="28"/>
        <v>158850</v>
      </c>
      <c r="P70" s="36"/>
      <c r="Q70" s="32">
        <v>3</v>
      </c>
      <c r="R70" s="63"/>
      <c r="S70" s="33"/>
      <c r="T70" s="38"/>
      <c r="U70" s="39"/>
      <c r="V70" s="39">
        <f t="shared" si="25"/>
        <v>930911</v>
      </c>
    </row>
    <row r="71" spans="1:23" ht="13.5" thickBot="1" x14ac:dyDescent="0.25">
      <c r="A71" s="31" t="s">
        <v>23</v>
      </c>
      <c r="B71" s="34"/>
      <c r="C71" s="33">
        <v>767450</v>
      </c>
      <c r="D71" s="95">
        <v>4</v>
      </c>
      <c r="E71" s="90">
        <v>14525</v>
      </c>
      <c r="F71" s="90">
        <f t="shared" si="23"/>
        <v>58100</v>
      </c>
      <c r="G71" s="89">
        <v>7</v>
      </c>
      <c r="H71" s="90">
        <v>14598</v>
      </c>
      <c r="I71" s="90">
        <f t="shared" si="21"/>
        <v>102186</v>
      </c>
      <c r="J71" s="102">
        <f t="shared" si="4"/>
        <v>160286</v>
      </c>
      <c r="K71" s="34">
        <f t="shared" si="22"/>
        <v>80143</v>
      </c>
      <c r="L71" s="42">
        <v>0.55000000000000004</v>
      </c>
      <c r="M71" s="33">
        <f t="shared" si="27"/>
        <v>95466</v>
      </c>
      <c r="N71" s="59"/>
      <c r="O71" s="33">
        <f t="shared" si="28"/>
        <v>422097.50000000006</v>
      </c>
      <c r="P71" s="36"/>
      <c r="Q71" s="32">
        <v>42</v>
      </c>
      <c r="R71" s="42"/>
      <c r="S71" s="37"/>
      <c r="T71" s="59"/>
      <c r="U71" s="59"/>
      <c r="V71" s="39">
        <f t="shared" si="25"/>
        <v>1445299.5</v>
      </c>
    </row>
    <row r="72" spans="1:23" ht="13.5" thickBot="1" x14ac:dyDescent="0.25">
      <c r="A72" s="85" t="s">
        <v>20</v>
      </c>
      <c r="B72" s="170">
        <v>1328997</v>
      </c>
      <c r="C72" s="33"/>
      <c r="D72" s="95"/>
      <c r="E72" s="90">
        <v>13352</v>
      </c>
      <c r="F72" s="90">
        <f t="shared" si="23"/>
        <v>0</v>
      </c>
      <c r="G72" s="89"/>
      <c r="H72" s="90">
        <v>13425</v>
      </c>
      <c r="I72" s="90">
        <f t="shared" si="21"/>
        <v>0</v>
      </c>
      <c r="J72" s="102">
        <f t="shared" si="4"/>
        <v>0</v>
      </c>
      <c r="K72" s="80">
        <f t="shared" si="22"/>
        <v>0</v>
      </c>
      <c r="L72" s="84"/>
      <c r="M72" s="79">
        <f t="shared" si="27"/>
        <v>0</v>
      </c>
      <c r="N72" s="79"/>
      <c r="O72" s="79">
        <f t="shared" si="28"/>
        <v>0</v>
      </c>
      <c r="P72" s="82"/>
      <c r="Q72" s="83"/>
      <c r="R72" s="82"/>
      <c r="S72" s="81"/>
      <c r="T72" s="86"/>
      <c r="U72" s="87"/>
      <c r="V72" s="39">
        <f>C72+B72+J72+O72+N72+M72+S72+U72</f>
        <v>1328997</v>
      </c>
    </row>
    <row r="73" spans="1:23" ht="13.5" thickBot="1" x14ac:dyDescent="0.25">
      <c r="A73" s="31" t="s">
        <v>20</v>
      </c>
      <c r="B73" s="34"/>
      <c r="C73" s="33">
        <v>707250</v>
      </c>
      <c r="D73" s="95">
        <v>7</v>
      </c>
      <c r="E73" s="90">
        <v>13352</v>
      </c>
      <c r="F73" s="90">
        <f t="shared" si="23"/>
        <v>93464</v>
      </c>
      <c r="G73" s="89">
        <v>5</v>
      </c>
      <c r="H73" s="90">
        <v>13425</v>
      </c>
      <c r="I73" s="90">
        <f t="shared" si="21"/>
        <v>67125</v>
      </c>
      <c r="J73" s="102">
        <f t="shared" si="4"/>
        <v>160589</v>
      </c>
      <c r="K73" s="34">
        <f t="shared" si="22"/>
        <v>80294.5</v>
      </c>
      <c r="L73" s="63">
        <v>0.55000000000000004</v>
      </c>
      <c r="M73" s="33">
        <f t="shared" si="27"/>
        <v>112513.5</v>
      </c>
      <c r="N73" s="33"/>
      <c r="O73" s="33">
        <f t="shared" si="28"/>
        <v>388987.50000000006</v>
      </c>
      <c r="P73" s="36"/>
      <c r="Q73" s="32">
        <v>49.5</v>
      </c>
      <c r="R73" s="36"/>
      <c r="S73" s="33"/>
      <c r="T73" s="38"/>
      <c r="U73" s="39"/>
      <c r="V73" s="39">
        <f>C73+J73+O73+N73+M73+S73+U73</f>
        <v>1369340</v>
      </c>
    </row>
    <row r="74" spans="1:23" ht="13.5" thickBot="1" x14ac:dyDescent="0.25">
      <c r="A74" s="31" t="s">
        <v>32</v>
      </c>
      <c r="B74" s="170">
        <v>2036882</v>
      </c>
      <c r="C74" s="33"/>
      <c r="D74" s="95"/>
      <c r="E74" s="90">
        <v>17007</v>
      </c>
      <c r="F74" s="90">
        <f t="shared" si="23"/>
        <v>0</v>
      </c>
      <c r="G74" s="89"/>
      <c r="H74" s="90">
        <v>17080</v>
      </c>
      <c r="I74" s="90">
        <f t="shared" si="21"/>
        <v>0</v>
      </c>
      <c r="J74" s="102">
        <f t="shared" si="4"/>
        <v>0</v>
      </c>
      <c r="K74" s="34">
        <f t="shared" si="22"/>
        <v>0</v>
      </c>
      <c r="L74" s="5"/>
      <c r="M74" s="33">
        <f t="shared" si="27"/>
        <v>0</v>
      </c>
      <c r="N74" s="3"/>
      <c r="O74" s="3">
        <f t="shared" si="28"/>
        <v>0</v>
      </c>
      <c r="P74" s="4"/>
      <c r="Q74" s="2"/>
      <c r="R74" s="5"/>
      <c r="S74" s="37"/>
      <c r="T74" s="16"/>
      <c r="U74" s="9"/>
      <c r="V74" s="39">
        <f>C74+B74+J74+O74+N74+M74+S74+U74</f>
        <v>2036882</v>
      </c>
    </row>
    <row r="75" spans="1:23" ht="13.5" thickBot="1" x14ac:dyDescent="0.25">
      <c r="A75" s="31" t="s">
        <v>21</v>
      </c>
      <c r="B75" s="34"/>
      <c r="C75" s="33">
        <v>358500</v>
      </c>
      <c r="D75" s="95">
        <v>2</v>
      </c>
      <c r="E75" s="90">
        <v>6859</v>
      </c>
      <c r="F75" s="90">
        <f t="shared" si="23"/>
        <v>13718</v>
      </c>
      <c r="G75" s="89">
        <v>7</v>
      </c>
      <c r="H75" s="90">
        <v>8192</v>
      </c>
      <c r="I75" s="90">
        <f t="shared" si="21"/>
        <v>57344</v>
      </c>
      <c r="J75" s="102">
        <f t="shared" si="4"/>
        <v>71062</v>
      </c>
      <c r="K75" s="34">
        <f t="shared" si="22"/>
        <v>35531</v>
      </c>
      <c r="L75" s="63"/>
      <c r="M75" s="33"/>
      <c r="N75" s="33"/>
      <c r="O75" s="33"/>
      <c r="P75" s="36"/>
      <c r="Q75" s="32"/>
      <c r="R75" s="63"/>
      <c r="S75" s="37"/>
      <c r="T75" s="38"/>
      <c r="U75" s="39"/>
      <c r="V75" s="39">
        <f t="shared" ref="V75:V81" si="29">C75+J75+O75+N75+M75+S75+U75</f>
        <v>429562</v>
      </c>
    </row>
    <row r="76" spans="1:23" ht="13.5" thickBot="1" x14ac:dyDescent="0.25">
      <c r="A76" s="31" t="s">
        <v>23</v>
      </c>
      <c r="B76" s="34"/>
      <c r="C76" s="33">
        <v>767450</v>
      </c>
      <c r="D76" s="95">
        <v>18</v>
      </c>
      <c r="E76" s="90">
        <v>14525</v>
      </c>
      <c r="F76" s="90">
        <f t="shared" si="23"/>
        <v>261450</v>
      </c>
      <c r="G76" s="89">
        <v>4</v>
      </c>
      <c r="H76" s="90">
        <v>14598</v>
      </c>
      <c r="I76" s="90">
        <f t="shared" ref="I76:I105" si="30">G76*H76</f>
        <v>58392</v>
      </c>
      <c r="J76" s="102">
        <f t="shared" si="4"/>
        <v>319842</v>
      </c>
      <c r="K76" s="34">
        <f t="shared" si="22"/>
        <v>159921</v>
      </c>
      <c r="L76" s="5">
        <v>0.55000000000000004</v>
      </c>
      <c r="M76" s="33">
        <f>$Q$3*Q76</f>
        <v>109104</v>
      </c>
      <c r="N76" s="3"/>
      <c r="O76" s="3">
        <f>C76*L76</f>
        <v>422097.50000000006</v>
      </c>
      <c r="P76" s="4"/>
      <c r="Q76" s="2">
        <v>48</v>
      </c>
      <c r="R76" s="4"/>
      <c r="S76" s="27"/>
      <c r="T76" s="16"/>
      <c r="U76" s="9"/>
      <c r="V76" s="9">
        <f t="shared" si="29"/>
        <v>1618493.5</v>
      </c>
    </row>
    <row r="77" spans="1:23" ht="13.5" thickBot="1" x14ac:dyDescent="0.25">
      <c r="A77" s="31" t="s">
        <v>17</v>
      </c>
      <c r="B77" s="34"/>
      <c r="C77" s="33">
        <v>635400</v>
      </c>
      <c r="D77" s="95">
        <v>6</v>
      </c>
      <c r="E77" s="90">
        <v>11764</v>
      </c>
      <c r="F77" s="90">
        <f t="shared" si="23"/>
        <v>70584</v>
      </c>
      <c r="G77" s="89">
        <v>7</v>
      </c>
      <c r="H77" s="90">
        <v>11837</v>
      </c>
      <c r="I77" s="90">
        <f t="shared" si="30"/>
        <v>82859</v>
      </c>
      <c r="J77" s="102">
        <f t="shared" si="4"/>
        <v>153443</v>
      </c>
      <c r="K77" s="34">
        <f t="shared" si="22"/>
        <v>76721.5</v>
      </c>
      <c r="L77" s="63">
        <v>0.25</v>
      </c>
      <c r="M77" s="33">
        <f>$Q$3*Q77</f>
        <v>0</v>
      </c>
      <c r="N77" s="33"/>
      <c r="O77" s="33">
        <f>C77*L77</f>
        <v>158850</v>
      </c>
      <c r="P77" s="36"/>
      <c r="Q77" s="32"/>
      <c r="R77" s="63"/>
      <c r="S77" s="33"/>
      <c r="T77" s="38"/>
      <c r="U77" s="39"/>
      <c r="V77" s="39">
        <f t="shared" si="29"/>
        <v>947693</v>
      </c>
    </row>
    <row r="78" spans="1:23" s="40" customFormat="1" ht="13.5" thickBot="1" x14ac:dyDescent="0.25">
      <c r="A78" s="31" t="s">
        <v>35</v>
      </c>
      <c r="B78" s="34"/>
      <c r="C78" s="33">
        <v>463000</v>
      </c>
      <c r="D78" s="95"/>
      <c r="E78" s="90">
        <v>8221</v>
      </c>
      <c r="F78" s="90">
        <f t="shared" si="23"/>
        <v>0</v>
      </c>
      <c r="G78" s="89">
        <v>6</v>
      </c>
      <c r="H78" s="90">
        <v>10859</v>
      </c>
      <c r="I78" s="90">
        <f t="shared" si="30"/>
        <v>65154</v>
      </c>
      <c r="J78" s="102">
        <f t="shared" si="4"/>
        <v>65154</v>
      </c>
      <c r="K78" s="34">
        <f t="shared" si="22"/>
        <v>32577</v>
      </c>
      <c r="L78" s="63"/>
      <c r="M78" s="33"/>
      <c r="N78" s="33"/>
      <c r="O78" s="33"/>
      <c r="P78" s="36"/>
      <c r="Q78" s="32"/>
      <c r="R78" s="36"/>
      <c r="S78" s="37"/>
      <c r="T78" s="38"/>
      <c r="U78" s="39"/>
      <c r="V78" s="39">
        <f t="shared" si="29"/>
        <v>528154</v>
      </c>
    </row>
    <row r="79" spans="1:23" ht="13.5" thickBot="1" x14ac:dyDescent="0.25">
      <c r="A79" s="31" t="s">
        <v>20</v>
      </c>
      <c r="B79" s="34"/>
      <c r="C79" s="33">
        <v>707250</v>
      </c>
      <c r="D79" s="95">
        <v>11</v>
      </c>
      <c r="E79" s="90">
        <v>13352</v>
      </c>
      <c r="F79" s="90">
        <f t="shared" si="23"/>
        <v>146872</v>
      </c>
      <c r="G79" s="89">
        <v>5</v>
      </c>
      <c r="H79" s="90">
        <v>13425</v>
      </c>
      <c r="I79" s="90">
        <f t="shared" si="30"/>
        <v>67125</v>
      </c>
      <c r="J79" s="102">
        <f t="shared" si="4"/>
        <v>213997</v>
      </c>
      <c r="K79" s="34">
        <f t="shared" si="22"/>
        <v>106998.5</v>
      </c>
      <c r="L79" s="42">
        <v>0.55000000000000004</v>
      </c>
      <c r="M79" s="33">
        <f>$Q$3*Q79</f>
        <v>81828</v>
      </c>
      <c r="N79" s="33"/>
      <c r="O79" s="33">
        <f>C79*L79</f>
        <v>388987.50000000006</v>
      </c>
      <c r="P79" s="36"/>
      <c r="Q79" s="32">
        <v>36</v>
      </c>
      <c r="R79" s="36"/>
      <c r="S79" s="33"/>
      <c r="T79" s="38"/>
      <c r="U79" s="39"/>
      <c r="V79" s="39">
        <f t="shared" si="29"/>
        <v>1392062.5</v>
      </c>
    </row>
    <row r="80" spans="1:23" ht="13.5" thickBot="1" x14ac:dyDescent="0.25">
      <c r="A80" s="31" t="s">
        <v>17</v>
      </c>
      <c r="B80" s="34"/>
      <c r="C80" s="100">
        <v>635400</v>
      </c>
      <c r="D80" s="48">
        <v>5</v>
      </c>
      <c r="E80" s="100">
        <v>11764</v>
      </c>
      <c r="F80" s="100">
        <f t="shared" si="23"/>
        <v>58820</v>
      </c>
      <c r="G80" s="47">
        <v>4</v>
      </c>
      <c r="H80" s="100">
        <v>11837</v>
      </c>
      <c r="I80" s="100">
        <f t="shared" si="30"/>
        <v>47348</v>
      </c>
      <c r="J80" s="33">
        <f t="shared" ref="J80" si="31">F80+I80</f>
        <v>106168</v>
      </c>
      <c r="K80" s="34">
        <f t="shared" si="22"/>
        <v>53084</v>
      </c>
      <c r="L80" s="63">
        <v>0.25</v>
      </c>
      <c r="M80" s="33">
        <f>$Q$3*Q80</f>
        <v>0</v>
      </c>
      <c r="N80" s="33"/>
      <c r="O80" s="33">
        <f>C80*L80</f>
        <v>158850</v>
      </c>
      <c r="P80" s="36"/>
      <c r="Q80" s="32"/>
      <c r="R80" s="36"/>
      <c r="S80" s="37"/>
      <c r="T80" s="38"/>
      <c r="U80" s="39"/>
      <c r="V80" s="39">
        <f t="shared" si="29"/>
        <v>900418</v>
      </c>
    </row>
    <row r="81" spans="1:22" ht="13.5" thickBot="1" x14ac:dyDescent="0.25">
      <c r="A81" s="159" t="s">
        <v>26</v>
      </c>
      <c r="B81" s="163"/>
      <c r="C81" s="158">
        <v>976450</v>
      </c>
      <c r="D81" s="95">
        <v>32</v>
      </c>
      <c r="E81" s="161">
        <v>18579</v>
      </c>
      <c r="F81" s="161">
        <f t="shared" si="23"/>
        <v>594528</v>
      </c>
      <c r="G81" s="162">
        <v>5</v>
      </c>
      <c r="H81" s="161">
        <v>18652</v>
      </c>
      <c r="I81" s="161">
        <f t="shared" si="30"/>
        <v>93260</v>
      </c>
      <c r="J81" s="158">
        <f t="shared" ref="J81:J110" si="32">F81+I81</f>
        <v>687788</v>
      </c>
      <c r="K81" s="163">
        <f t="shared" si="22"/>
        <v>343894</v>
      </c>
      <c r="L81" s="164"/>
      <c r="M81" s="158">
        <f>$Q$3*Q81</f>
        <v>162519.5</v>
      </c>
      <c r="N81" s="158">
        <f>+C81*P81</f>
        <v>634692.5</v>
      </c>
      <c r="O81" s="158"/>
      <c r="P81" s="164">
        <v>0.65</v>
      </c>
      <c r="Q81" s="160">
        <v>71.5</v>
      </c>
      <c r="R81" s="165"/>
      <c r="S81" s="166"/>
      <c r="T81" s="167"/>
      <c r="U81" s="168"/>
      <c r="V81" s="168">
        <f t="shared" si="29"/>
        <v>2461450</v>
      </c>
    </row>
    <row r="82" spans="1:22" ht="13.5" thickBot="1" x14ac:dyDescent="0.25">
      <c r="A82" s="31" t="s">
        <v>26</v>
      </c>
      <c r="B82" s="170">
        <v>2804138</v>
      </c>
      <c r="C82" s="102"/>
      <c r="D82" s="95"/>
      <c r="E82" s="249"/>
      <c r="F82" s="249"/>
      <c r="G82" s="250"/>
      <c r="H82" s="249"/>
      <c r="I82" s="249"/>
      <c r="J82" s="102"/>
      <c r="K82" s="127"/>
      <c r="L82" s="251"/>
      <c r="M82" s="102"/>
      <c r="N82" s="102"/>
      <c r="O82" s="102"/>
      <c r="P82" s="251"/>
      <c r="Q82" s="248"/>
      <c r="R82" s="252"/>
      <c r="S82" s="253"/>
      <c r="T82" s="254"/>
      <c r="U82" s="171"/>
      <c r="V82" s="171">
        <f>B82</f>
        <v>2804138</v>
      </c>
    </row>
    <row r="83" spans="1:22" ht="13.5" thickBot="1" x14ac:dyDescent="0.25">
      <c r="A83" s="31" t="s">
        <v>31</v>
      </c>
      <c r="B83" s="34"/>
      <c r="C83" s="33">
        <v>351550</v>
      </c>
      <c r="D83" s="95">
        <v>16</v>
      </c>
      <c r="E83" s="90">
        <v>6859</v>
      </c>
      <c r="F83" s="90">
        <f t="shared" ref="F83:F105" si="33">D83*E83</f>
        <v>109744</v>
      </c>
      <c r="G83" s="89">
        <v>5</v>
      </c>
      <c r="H83" s="90">
        <v>8523</v>
      </c>
      <c r="I83" s="90">
        <f t="shared" si="30"/>
        <v>42615</v>
      </c>
      <c r="J83" s="102">
        <f t="shared" si="32"/>
        <v>152359</v>
      </c>
      <c r="K83" s="34">
        <f t="shared" si="22"/>
        <v>76179.5</v>
      </c>
      <c r="L83" s="42"/>
      <c r="M83" s="33"/>
      <c r="N83" s="33"/>
      <c r="O83" s="33"/>
      <c r="P83" s="36"/>
      <c r="Q83" s="32"/>
      <c r="R83" s="42"/>
      <c r="S83" s="33"/>
      <c r="T83" s="61">
        <v>0.9</v>
      </c>
      <c r="U83" s="39">
        <f>$U$3*T83</f>
        <v>64901.25</v>
      </c>
      <c r="V83" s="39">
        <f>C83+J83+O83+N83+M83+S83+U83</f>
        <v>568810.25</v>
      </c>
    </row>
    <row r="84" spans="1:22" ht="13.5" thickBot="1" x14ac:dyDescent="0.25">
      <c r="A84" s="31" t="s">
        <v>23</v>
      </c>
      <c r="B84" s="34"/>
      <c r="C84" s="33">
        <v>777450</v>
      </c>
      <c r="D84" s="95">
        <v>10</v>
      </c>
      <c r="E84" s="90">
        <v>14525</v>
      </c>
      <c r="F84" s="90">
        <f t="shared" si="33"/>
        <v>145250</v>
      </c>
      <c r="G84" s="89">
        <v>8</v>
      </c>
      <c r="H84" s="90">
        <v>14598</v>
      </c>
      <c r="I84" s="90">
        <f t="shared" si="30"/>
        <v>116784</v>
      </c>
      <c r="J84" s="102">
        <f t="shared" si="32"/>
        <v>262034</v>
      </c>
      <c r="K84" s="34">
        <f t="shared" si="22"/>
        <v>131017</v>
      </c>
      <c r="L84" s="42"/>
      <c r="M84" s="33">
        <f t="shared" ref="M84:M90" si="34">$Q$3*Q84</f>
        <v>90920</v>
      </c>
      <c r="N84" s="33">
        <f t="shared" ref="N84:N89" si="35">+C84*P84</f>
        <v>505342.5</v>
      </c>
      <c r="O84" s="33"/>
      <c r="P84" s="42">
        <v>0.65</v>
      </c>
      <c r="Q84" s="32">
        <v>40</v>
      </c>
      <c r="R84" s="5"/>
      <c r="S84" s="33"/>
      <c r="T84" s="38"/>
      <c r="U84" s="39"/>
      <c r="V84" s="39">
        <f>C84+J84+O84+N84+M84+S84+U84</f>
        <v>1635746.5</v>
      </c>
    </row>
    <row r="85" spans="1:22" ht="13.5" thickBot="1" x14ac:dyDescent="0.25">
      <c r="A85" s="244" t="s">
        <v>23</v>
      </c>
      <c r="B85" s="233" t="s">
        <v>27</v>
      </c>
      <c r="C85" s="246">
        <v>767450</v>
      </c>
      <c r="D85" s="245">
        <v>9</v>
      </c>
      <c r="E85" s="90">
        <v>14525</v>
      </c>
      <c r="F85" s="60">
        <f t="shared" si="33"/>
        <v>130725</v>
      </c>
      <c r="G85" s="58">
        <v>8</v>
      </c>
      <c r="H85" s="90">
        <v>14598</v>
      </c>
      <c r="I85" s="90">
        <f>G85*H85</f>
        <v>116784</v>
      </c>
      <c r="J85" s="102">
        <f>I85+F85</f>
        <v>247509</v>
      </c>
      <c r="K85" s="243" t="s">
        <v>36</v>
      </c>
      <c r="L85" s="36" t="s">
        <v>27</v>
      </c>
      <c r="M85" s="33">
        <f t="shared" si="34"/>
        <v>67053.5</v>
      </c>
      <c r="N85" s="33">
        <f t="shared" si="35"/>
        <v>498842.5</v>
      </c>
      <c r="O85" s="237" t="s">
        <v>27</v>
      </c>
      <c r="P85" s="238">
        <v>0.65</v>
      </c>
      <c r="Q85" s="32">
        <v>29.5</v>
      </c>
      <c r="R85" s="60" t="s">
        <v>27</v>
      </c>
      <c r="S85" s="239" t="s">
        <v>27</v>
      </c>
      <c r="T85" s="237" t="s">
        <v>27</v>
      </c>
      <c r="U85" s="237" t="s">
        <v>27</v>
      </c>
      <c r="V85" s="39">
        <f>M85+N85+J85+C85</f>
        <v>1580855</v>
      </c>
    </row>
    <row r="86" spans="1:22" ht="13.5" thickBot="1" x14ac:dyDescent="0.25">
      <c r="A86" s="31" t="s">
        <v>32</v>
      </c>
      <c r="B86" s="170">
        <v>2447912</v>
      </c>
      <c r="C86" s="33"/>
      <c r="D86" s="209"/>
      <c r="E86" s="100">
        <v>17007</v>
      </c>
      <c r="F86" s="100">
        <f t="shared" si="33"/>
        <v>0</v>
      </c>
      <c r="G86" s="47"/>
      <c r="H86" s="100">
        <v>17080</v>
      </c>
      <c r="I86" s="100">
        <f t="shared" si="30"/>
        <v>0</v>
      </c>
      <c r="J86" s="33">
        <f t="shared" si="32"/>
        <v>0</v>
      </c>
      <c r="K86" s="34">
        <f t="shared" si="22"/>
        <v>0</v>
      </c>
      <c r="L86" s="42"/>
      <c r="M86" s="33">
        <f t="shared" si="34"/>
        <v>0</v>
      </c>
      <c r="N86" s="33">
        <f t="shared" si="35"/>
        <v>0</v>
      </c>
      <c r="O86" s="33"/>
      <c r="P86" s="42"/>
      <c r="Q86" s="32"/>
      <c r="R86" s="36"/>
      <c r="S86" s="33"/>
      <c r="T86" s="38"/>
      <c r="U86" s="39"/>
      <c r="V86" s="54">
        <f>C86+B86+J86+O86+N86+M86+S86+U86</f>
        <v>2447912</v>
      </c>
    </row>
    <row r="87" spans="1:22" ht="13.5" thickBot="1" x14ac:dyDescent="0.25">
      <c r="A87" s="31" t="s">
        <v>32</v>
      </c>
      <c r="B87" s="170"/>
      <c r="C87" s="33">
        <v>905400</v>
      </c>
      <c r="D87" s="48">
        <v>10</v>
      </c>
      <c r="E87" s="100">
        <v>17007</v>
      </c>
      <c r="F87" s="100">
        <f t="shared" si="33"/>
        <v>170070</v>
      </c>
      <c r="G87" s="47">
        <v>8</v>
      </c>
      <c r="H87" s="100">
        <v>17080</v>
      </c>
      <c r="I87" s="100">
        <f t="shared" si="30"/>
        <v>136640</v>
      </c>
      <c r="J87" s="33">
        <f t="shared" si="32"/>
        <v>306710</v>
      </c>
      <c r="K87" s="34"/>
      <c r="L87" s="42"/>
      <c r="M87" s="33">
        <f t="shared" si="34"/>
        <v>90920</v>
      </c>
      <c r="N87" s="33">
        <f t="shared" si="35"/>
        <v>588510</v>
      </c>
      <c r="O87" s="33"/>
      <c r="P87" s="42">
        <v>0.65</v>
      </c>
      <c r="Q87" s="32">
        <v>40</v>
      </c>
      <c r="R87" s="36"/>
      <c r="S87" s="33"/>
      <c r="T87" s="38"/>
      <c r="U87" s="39"/>
      <c r="V87" s="39">
        <f t="shared" ref="V87:V95" si="36">C87+J87+O87+N87+M87+S87+U87</f>
        <v>1891540</v>
      </c>
    </row>
    <row r="88" spans="1:22" ht="13.5" thickBot="1" x14ac:dyDescent="0.25">
      <c r="A88" s="31" t="s">
        <v>20</v>
      </c>
      <c r="B88" s="34"/>
      <c r="C88" s="33"/>
      <c r="D88" s="48"/>
      <c r="E88" s="100">
        <v>13352</v>
      </c>
      <c r="F88" s="100">
        <f t="shared" si="33"/>
        <v>0</v>
      </c>
      <c r="G88" s="47"/>
      <c r="H88" s="100">
        <v>13425</v>
      </c>
      <c r="I88" s="100">
        <f t="shared" si="30"/>
        <v>0</v>
      </c>
      <c r="J88" s="33">
        <f t="shared" si="32"/>
        <v>0</v>
      </c>
      <c r="K88" s="34">
        <f t="shared" si="22"/>
        <v>0</v>
      </c>
      <c r="L88" s="63"/>
      <c r="M88" s="33">
        <f t="shared" si="34"/>
        <v>0</v>
      </c>
      <c r="N88" s="33">
        <f t="shared" si="35"/>
        <v>0</v>
      </c>
      <c r="O88" s="33"/>
      <c r="P88" s="63"/>
      <c r="Q88" s="32"/>
      <c r="R88" s="36"/>
      <c r="S88" s="33"/>
      <c r="T88" s="38"/>
      <c r="U88" s="39"/>
      <c r="V88" s="39">
        <f t="shared" si="36"/>
        <v>0</v>
      </c>
    </row>
    <row r="89" spans="1:22" ht="13.5" thickBot="1" x14ac:dyDescent="0.25">
      <c r="A89" s="31" t="s">
        <v>23</v>
      </c>
      <c r="B89" s="34"/>
      <c r="C89" s="33">
        <v>777450</v>
      </c>
      <c r="D89" s="95">
        <v>8</v>
      </c>
      <c r="E89" s="90">
        <v>14525</v>
      </c>
      <c r="F89" s="90">
        <f t="shared" si="33"/>
        <v>116200</v>
      </c>
      <c r="G89" s="89">
        <v>6</v>
      </c>
      <c r="H89" s="90">
        <v>14598</v>
      </c>
      <c r="I89" s="90">
        <f t="shared" si="30"/>
        <v>87588</v>
      </c>
      <c r="J89" s="102">
        <f t="shared" si="32"/>
        <v>203788</v>
      </c>
      <c r="K89" s="34">
        <f t="shared" si="22"/>
        <v>101894</v>
      </c>
      <c r="L89" s="42"/>
      <c r="M89" s="33">
        <f t="shared" si="34"/>
        <v>80691.5</v>
      </c>
      <c r="N89" s="33">
        <f t="shared" si="35"/>
        <v>505342.5</v>
      </c>
      <c r="O89" s="33"/>
      <c r="P89" s="42">
        <v>0.65</v>
      </c>
      <c r="Q89" s="32">
        <v>35.5</v>
      </c>
      <c r="R89" s="62"/>
      <c r="S89" s="33">
        <f>$S$3*R89</f>
        <v>0</v>
      </c>
      <c r="T89" s="38"/>
      <c r="U89" s="39"/>
      <c r="V89" s="39">
        <f t="shared" si="36"/>
        <v>1567272</v>
      </c>
    </row>
    <row r="90" spans="1:22" ht="13.5" thickBot="1" x14ac:dyDescent="0.25">
      <c r="A90" s="31" t="s">
        <v>30</v>
      </c>
      <c r="B90" s="34"/>
      <c r="C90" s="33">
        <v>534050</v>
      </c>
      <c r="D90" s="95">
        <v>18</v>
      </c>
      <c r="E90" s="90">
        <v>9987</v>
      </c>
      <c r="F90" s="90">
        <f t="shared" si="33"/>
        <v>179766</v>
      </c>
      <c r="G90" s="89">
        <v>5</v>
      </c>
      <c r="H90" s="90">
        <v>10060</v>
      </c>
      <c r="I90" s="90">
        <f t="shared" si="30"/>
        <v>50300</v>
      </c>
      <c r="J90" s="102">
        <f t="shared" si="32"/>
        <v>230066</v>
      </c>
      <c r="K90" s="34">
        <f t="shared" si="22"/>
        <v>115033</v>
      </c>
      <c r="L90" s="42">
        <v>0.2</v>
      </c>
      <c r="M90" s="33">
        <f t="shared" si="34"/>
        <v>96602.5</v>
      </c>
      <c r="N90" s="33"/>
      <c r="O90" s="33">
        <f>C90*L90</f>
        <v>106810</v>
      </c>
      <c r="P90" s="36"/>
      <c r="Q90" s="32">
        <v>42.5</v>
      </c>
      <c r="R90" s="36"/>
      <c r="S90" s="37"/>
      <c r="T90" s="38"/>
      <c r="U90" s="39"/>
      <c r="V90" s="39">
        <f t="shared" si="36"/>
        <v>967528.5</v>
      </c>
    </row>
    <row r="91" spans="1:22" ht="13.5" thickBot="1" x14ac:dyDescent="0.25">
      <c r="A91" s="31" t="s">
        <v>35</v>
      </c>
      <c r="B91" s="34"/>
      <c r="C91" s="33">
        <v>463000</v>
      </c>
      <c r="D91" s="95">
        <v>25</v>
      </c>
      <c r="E91" s="90">
        <v>8221</v>
      </c>
      <c r="F91" s="90">
        <f t="shared" si="33"/>
        <v>205525</v>
      </c>
      <c r="G91" s="89">
        <v>7</v>
      </c>
      <c r="H91" s="90">
        <v>10859</v>
      </c>
      <c r="I91" s="90">
        <f t="shared" si="30"/>
        <v>76013</v>
      </c>
      <c r="J91" s="102">
        <f t="shared" si="32"/>
        <v>281538</v>
      </c>
      <c r="K91" s="34">
        <f t="shared" si="22"/>
        <v>140769</v>
      </c>
      <c r="L91" s="5"/>
      <c r="M91" s="33"/>
      <c r="N91" s="3"/>
      <c r="O91" s="3"/>
      <c r="P91" s="4"/>
      <c r="Q91" s="2"/>
      <c r="R91" s="4"/>
      <c r="S91" s="3"/>
      <c r="T91" s="16"/>
      <c r="U91" s="9"/>
      <c r="V91" s="9">
        <f t="shared" si="36"/>
        <v>744538</v>
      </c>
    </row>
    <row r="92" spans="1:22" ht="13.5" thickBot="1" x14ac:dyDescent="0.25">
      <c r="A92" s="31" t="s">
        <v>30</v>
      </c>
      <c r="B92" s="34"/>
      <c r="C92" s="33">
        <v>544050</v>
      </c>
      <c r="D92" s="95">
        <v>10</v>
      </c>
      <c r="E92" s="90">
        <v>9987</v>
      </c>
      <c r="F92" s="90">
        <f t="shared" si="33"/>
        <v>99870</v>
      </c>
      <c r="G92" s="89">
        <v>7</v>
      </c>
      <c r="H92" s="90">
        <v>10060</v>
      </c>
      <c r="I92" s="90">
        <f t="shared" si="30"/>
        <v>70420</v>
      </c>
      <c r="J92" s="102">
        <f t="shared" si="32"/>
        <v>170290</v>
      </c>
      <c r="K92" s="34">
        <f t="shared" si="22"/>
        <v>85145</v>
      </c>
      <c r="L92" s="42">
        <v>0.2</v>
      </c>
      <c r="M92" s="33">
        <f>$Q$3*Q92</f>
        <v>73872.5</v>
      </c>
      <c r="N92" s="33"/>
      <c r="O92" s="33">
        <f>C92*L92</f>
        <v>108810</v>
      </c>
      <c r="P92" s="36"/>
      <c r="Q92" s="32">
        <v>32.5</v>
      </c>
      <c r="R92" s="36"/>
      <c r="S92" s="33"/>
      <c r="T92" s="38"/>
      <c r="U92" s="39"/>
      <c r="V92" s="39">
        <f t="shared" si="36"/>
        <v>897022.5</v>
      </c>
    </row>
    <row r="93" spans="1:22" ht="13.5" thickBot="1" x14ac:dyDescent="0.25">
      <c r="A93" s="31" t="s">
        <v>33</v>
      </c>
      <c r="B93" s="34"/>
      <c r="C93" s="33">
        <v>401750</v>
      </c>
      <c r="D93" s="95">
        <v>9</v>
      </c>
      <c r="E93" s="90">
        <v>7033</v>
      </c>
      <c r="F93" s="90">
        <f t="shared" si="33"/>
        <v>63297</v>
      </c>
      <c r="G93" s="89">
        <v>7</v>
      </c>
      <c r="H93" s="90">
        <v>9303</v>
      </c>
      <c r="I93" s="90">
        <f t="shared" si="30"/>
        <v>65121</v>
      </c>
      <c r="J93" s="102">
        <f t="shared" si="32"/>
        <v>128418</v>
      </c>
      <c r="K93" s="34">
        <f t="shared" si="22"/>
        <v>64209</v>
      </c>
      <c r="L93" s="42"/>
      <c r="M93" s="33"/>
      <c r="N93" s="33"/>
      <c r="O93" s="33"/>
      <c r="P93" s="36"/>
      <c r="Q93" s="32"/>
      <c r="R93" s="36"/>
      <c r="S93" s="33"/>
      <c r="T93" s="38"/>
      <c r="U93" s="39"/>
      <c r="V93" s="39">
        <f t="shared" si="36"/>
        <v>530168</v>
      </c>
    </row>
    <row r="94" spans="1:22" ht="13.5" thickBot="1" x14ac:dyDescent="0.25">
      <c r="A94" s="31" t="s">
        <v>23</v>
      </c>
      <c r="B94" s="34"/>
      <c r="C94" s="33">
        <v>767450</v>
      </c>
      <c r="D94" s="95">
        <v>9</v>
      </c>
      <c r="E94" s="90">
        <v>14525</v>
      </c>
      <c r="F94" s="90">
        <f t="shared" si="33"/>
        <v>130725</v>
      </c>
      <c r="G94" s="89">
        <v>6</v>
      </c>
      <c r="H94" s="90">
        <v>14598</v>
      </c>
      <c r="I94" s="90">
        <f t="shared" si="30"/>
        <v>87588</v>
      </c>
      <c r="J94" s="102">
        <f t="shared" si="32"/>
        <v>218313</v>
      </c>
      <c r="K94" s="34">
        <f t="shared" si="22"/>
        <v>109156.5</v>
      </c>
      <c r="L94" s="42">
        <v>0.55000000000000004</v>
      </c>
      <c r="M94" s="33">
        <f>$Q$3*Q94</f>
        <v>85237.5</v>
      </c>
      <c r="N94" s="33"/>
      <c r="O94" s="33">
        <f>C94*L94</f>
        <v>422097.50000000006</v>
      </c>
      <c r="P94" s="36"/>
      <c r="Q94" s="32">
        <v>37.5</v>
      </c>
      <c r="R94" s="5"/>
      <c r="S94" s="33"/>
      <c r="T94" s="61"/>
      <c r="U94" s="39"/>
      <c r="V94" s="39">
        <f t="shared" si="36"/>
        <v>1493098</v>
      </c>
    </row>
    <row r="95" spans="1:22" ht="13.5" thickBot="1" x14ac:dyDescent="0.25">
      <c r="A95" s="178" t="s">
        <v>23</v>
      </c>
      <c r="B95" s="181"/>
      <c r="C95" s="180">
        <v>767450</v>
      </c>
      <c r="D95" s="182">
        <v>23</v>
      </c>
      <c r="E95" s="183">
        <v>14525</v>
      </c>
      <c r="F95" s="183">
        <f t="shared" si="33"/>
        <v>334075</v>
      </c>
      <c r="G95" s="184">
        <v>5</v>
      </c>
      <c r="H95" s="183">
        <v>14598</v>
      </c>
      <c r="I95" s="183">
        <f t="shared" si="30"/>
        <v>72990</v>
      </c>
      <c r="J95" s="109">
        <f t="shared" si="32"/>
        <v>407065</v>
      </c>
      <c r="K95" s="181">
        <f t="shared" si="22"/>
        <v>203532.5</v>
      </c>
      <c r="L95" s="185">
        <v>0.55000000000000004</v>
      </c>
      <c r="M95" s="180">
        <f>$Q$3*Q95</f>
        <v>85237.5</v>
      </c>
      <c r="N95" s="180"/>
      <c r="O95" s="180">
        <f>C95*L95</f>
        <v>422097.50000000006</v>
      </c>
      <c r="P95" s="186"/>
      <c r="Q95" s="179">
        <v>37.5</v>
      </c>
      <c r="R95" s="187"/>
      <c r="S95" s="188"/>
      <c r="T95" s="189"/>
      <c r="U95" s="190"/>
      <c r="V95" s="190">
        <f t="shared" si="36"/>
        <v>1681850</v>
      </c>
    </row>
    <row r="96" spans="1:22" ht="13.5" thickBot="1" x14ac:dyDescent="0.25">
      <c r="A96" s="31" t="s">
        <v>21</v>
      </c>
      <c r="B96" s="170">
        <v>484102</v>
      </c>
      <c r="C96" s="33"/>
      <c r="D96" s="95"/>
      <c r="E96" s="90">
        <v>6859</v>
      </c>
      <c r="F96" s="90">
        <f t="shared" si="33"/>
        <v>0</v>
      </c>
      <c r="G96" s="89"/>
      <c r="H96" s="90">
        <v>8192</v>
      </c>
      <c r="I96" s="90">
        <f t="shared" si="30"/>
        <v>0</v>
      </c>
      <c r="J96" s="102">
        <f t="shared" si="32"/>
        <v>0</v>
      </c>
      <c r="K96" s="34">
        <f t="shared" si="22"/>
        <v>0</v>
      </c>
      <c r="L96" s="5"/>
      <c r="M96" s="33"/>
      <c r="N96" s="3"/>
      <c r="O96" s="3"/>
      <c r="P96" s="4"/>
      <c r="Q96" s="2"/>
      <c r="R96" s="5"/>
      <c r="S96" s="27"/>
      <c r="T96" s="18"/>
      <c r="U96" s="39">
        <f>$U$3*T96</f>
        <v>0</v>
      </c>
      <c r="V96" s="54">
        <f>C96+B96+J96+O96+N96+M96+S96+U96</f>
        <v>484102</v>
      </c>
    </row>
    <row r="97" spans="1:22" ht="13.5" thickBot="1" x14ac:dyDescent="0.25">
      <c r="A97" s="31" t="s">
        <v>23</v>
      </c>
      <c r="B97" s="34"/>
      <c r="C97" s="33">
        <v>767450</v>
      </c>
      <c r="D97" s="95">
        <v>15</v>
      </c>
      <c r="E97" s="90">
        <v>14525</v>
      </c>
      <c r="F97" s="90">
        <f t="shared" si="33"/>
        <v>217875</v>
      </c>
      <c r="G97" s="89">
        <v>5</v>
      </c>
      <c r="H97" s="90">
        <v>14598</v>
      </c>
      <c r="I97" s="90">
        <f t="shared" si="30"/>
        <v>72990</v>
      </c>
      <c r="J97" s="102">
        <f t="shared" si="32"/>
        <v>290865</v>
      </c>
      <c r="K97" s="34">
        <f t="shared" si="22"/>
        <v>145432.5</v>
      </c>
      <c r="L97" s="5">
        <v>0.55000000000000004</v>
      </c>
      <c r="M97" s="33">
        <f>$Q$3*Q97</f>
        <v>114786.5</v>
      </c>
      <c r="N97" s="3"/>
      <c r="O97" s="3">
        <f>C97*L97</f>
        <v>422097.50000000006</v>
      </c>
      <c r="P97" s="4"/>
      <c r="Q97" s="2">
        <v>50.5</v>
      </c>
      <c r="R97" s="4"/>
      <c r="S97" s="3"/>
      <c r="T97" s="18">
        <v>0.8</v>
      </c>
      <c r="U97" s="39">
        <f>$U$3*T97</f>
        <v>57690</v>
      </c>
      <c r="V97" s="9">
        <f>C97+J97+O97+N97+M97+S97+U97</f>
        <v>1652889</v>
      </c>
    </row>
    <row r="98" spans="1:22" ht="13.5" thickBot="1" x14ac:dyDescent="0.25">
      <c r="A98" s="31" t="s">
        <v>21</v>
      </c>
      <c r="B98" s="34"/>
      <c r="C98" s="33">
        <v>338500</v>
      </c>
      <c r="D98" s="95">
        <v>9</v>
      </c>
      <c r="E98" s="90">
        <v>6859</v>
      </c>
      <c r="F98" s="90">
        <f t="shared" si="33"/>
        <v>61731</v>
      </c>
      <c r="G98" s="89">
        <v>5</v>
      </c>
      <c r="H98" s="90">
        <v>8192</v>
      </c>
      <c r="I98" s="90">
        <f t="shared" si="30"/>
        <v>40960</v>
      </c>
      <c r="J98" s="102">
        <f t="shared" si="32"/>
        <v>102691</v>
      </c>
      <c r="K98" s="34">
        <f t="shared" si="22"/>
        <v>51345.5</v>
      </c>
      <c r="L98" s="42"/>
      <c r="M98" s="33"/>
      <c r="N98" s="33"/>
      <c r="O98" s="33"/>
      <c r="P98" s="36"/>
      <c r="Q98" s="32"/>
      <c r="R98" s="36"/>
      <c r="S98" s="33"/>
      <c r="T98" s="61">
        <v>0.8</v>
      </c>
      <c r="U98" s="39">
        <f>$U$3*T98</f>
        <v>57690</v>
      </c>
      <c r="V98" s="39">
        <f>C98+J98+O98+N98+M98+S98+U98</f>
        <v>498881</v>
      </c>
    </row>
    <row r="99" spans="1:22" ht="13.5" thickBot="1" x14ac:dyDescent="0.25">
      <c r="A99" s="31" t="s">
        <v>17</v>
      </c>
      <c r="B99" s="34"/>
      <c r="C99" s="33">
        <v>625400</v>
      </c>
      <c r="D99" s="95">
        <v>8</v>
      </c>
      <c r="E99" s="90">
        <v>11764</v>
      </c>
      <c r="F99" s="90">
        <f t="shared" si="33"/>
        <v>94112</v>
      </c>
      <c r="G99" s="89">
        <v>5</v>
      </c>
      <c r="H99" s="90">
        <v>11837</v>
      </c>
      <c r="I99" s="90">
        <f t="shared" si="30"/>
        <v>59185</v>
      </c>
      <c r="J99" s="102">
        <f t="shared" si="32"/>
        <v>153297</v>
      </c>
      <c r="K99" s="34">
        <f t="shared" si="22"/>
        <v>76648.5</v>
      </c>
      <c r="L99" s="42">
        <v>0.55000000000000004</v>
      </c>
      <c r="M99" s="33">
        <f>$Q$3*Q99</f>
        <v>88647</v>
      </c>
      <c r="N99" s="33"/>
      <c r="O99" s="33">
        <f>C99*L99</f>
        <v>343970</v>
      </c>
      <c r="P99" s="36"/>
      <c r="Q99" s="32">
        <v>39</v>
      </c>
      <c r="R99" s="42"/>
      <c r="S99" s="33"/>
      <c r="T99" s="61"/>
      <c r="U99" s="39"/>
      <c r="V99" s="39">
        <f>C99+J99+O99+N99+M99+S99+U99</f>
        <v>1211314</v>
      </c>
    </row>
    <row r="100" spans="1:22" ht="13.5" thickBot="1" x14ac:dyDescent="0.25">
      <c r="A100" s="31" t="s">
        <v>21</v>
      </c>
      <c r="B100" s="247">
        <v>484102</v>
      </c>
      <c r="C100" s="33"/>
      <c r="D100" s="95"/>
      <c r="E100" s="90">
        <v>6859</v>
      </c>
      <c r="F100" s="90">
        <f t="shared" si="33"/>
        <v>0</v>
      </c>
      <c r="G100" s="89"/>
      <c r="H100" s="90">
        <v>8192</v>
      </c>
      <c r="I100" s="90">
        <f t="shared" si="30"/>
        <v>0</v>
      </c>
      <c r="J100" s="102">
        <f t="shared" si="32"/>
        <v>0</v>
      </c>
      <c r="K100" s="34">
        <f t="shared" si="22"/>
        <v>0</v>
      </c>
      <c r="L100" s="42"/>
      <c r="M100" s="33"/>
      <c r="N100" s="33"/>
      <c r="O100" s="33"/>
      <c r="P100" s="36"/>
      <c r="Q100" s="32"/>
      <c r="R100" s="36"/>
      <c r="S100" s="37"/>
      <c r="T100" s="61"/>
      <c r="U100" s="39"/>
      <c r="V100" s="39">
        <f>B100</f>
        <v>484102</v>
      </c>
    </row>
    <row r="101" spans="1:22" ht="13.5" thickBot="1" x14ac:dyDescent="0.25">
      <c r="A101" s="117" t="s">
        <v>23</v>
      </c>
      <c r="B101" s="170">
        <v>1598450</v>
      </c>
      <c r="C101" s="116"/>
      <c r="D101" s="172"/>
      <c r="E101" s="173">
        <v>14525</v>
      </c>
      <c r="F101" s="173">
        <f t="shared" si="33"/>
        <v>0</v>
      </c>
      <c r="G101" s="174"/>
      <c r="H101" s="173">
        <v>14598</v>
      </c>
      <c r="I101" s="173">
        <f t="shared" si="30"/>
        <v>0</v>
      </c>
      <c r="J101" s="116">
        <f t="shared" si="32"/>
        <v>0</v>
      </c>
      <c r="K101" s="169"/>
      <c r="L101" s="119">
        <v>0.25</v>
      </c>
      <c r="M101" s="116">
        <f>$Q$3*Q101</f>
        <v>0</v>
      </c>
      <c r="N101" s="116"/>
      <c r="O101" s="116">
        <f>C101*L101</f>
        <v>0</v>
      </c>
      <c r="P101" s="120"/>
      <c r="Q101" s="118"/>
      <c r="R101" s="119"/>
      <c r="S101" s="175"/>
      <c r="T101" s="176"/>
      <c r="U101" s="121"/>
      <c r="V101" s="54">
        <f>C101+B101+J101+O101+N101+M101+S101+U101</f>
        <v>1598450</v>
      </c>
    </row>
    <row r="102" spans="1:22" ht="13.5" thickBot="1" x14ac:dyDescent="0.25">
      <c r="A102" s="31" t="s">
        <v>21</v>
      </c>
      <c r="B102" s="170">
        <v>484102</v>
      </c>
      <c r="C102" s="102"/>
      <c r="D102" s="95"/>
      <c r="E102" s="90">
        <v>6859</v>
      </c>
      <c r="F102" s="90">
        <f t="shared" si="33"/>
        <v>0</v>
      </c>
      <c r="G102" s="89"/>
      <c r="H102" s="90">
        <v>8192</v>
      </c>
      <c r="I102" s="90">
        <f t="shared" si="30"/>
        <v>0</v>
      </c>
      <c r="J102" s="102">
        <f t="shared" si="32"/>
        <v>0</v>
      </c>
      <c r="K102" s="34">
        <f t="shared" si="22"/>
        <v>0</v>
      </c>
      <c r="L102" s="65"/>
      <c r="M102" s="33"/>
      <c r="N102" s="3"/>
      <c r="O102" s="3"/>
      <c r="P102" s="4"/>
      <c r="Q102" s="2"/>
      <c r="R102" s="63"/>
      <c r="S102" s="37"/>
      <c r="T102" s="66"/>
      <c r="U102" s="39">
        <f t="shared" ref="U102:U110" si="37">$U$3*T102</f>
        <v>0</v>
      </c>
      <c r="V102" s="171">
        <f>B102+J102+O102+N102+M102+S102+U102</f>
        <v>484102</v>
      </c>
    </row>
    <row r="103" spans="1:22" ht="13.5" thickBot="1" x14ac:dyDescent="0.25">
      <c r="A103" s="31" t="s">
        <v>23</v>
      </c>
      <c r="B103" s="34"/>
      <c r="C103" s="33">
        <v>767450</v>
      </c>
      <c r="D103" s="95">
        <v>15</v>
      </c>
      <c r="E103" s="90">
        <v>14525</v>
      </c>
      <c r="F103" s="90">
        <f t="shared" si="33"/>
        <v>217875</v>
      </c>
      <c r="G103" s="89">
        <v>5</v>
      </c>
      <c r="H103" s="90">
        <v>14598</v>
      </c>
      <c r="I103" s="90">
        <f t="shared" si="30"/>
        <v>72990</v>
      </c>
      <c r="J103" s="102">
        <f t="shared" si="32"/>
        <v>290865</v>
      </c>
      <c r="K103" s="34">
        <f t="shared" si="22"/>
        <v>145432.5</v>
      </c>
      <c r="L103" s="5">
        <v>0.55000000000000004</v>
      </c>
      <c r="M103" s="33">
        <f>$Q$3*Q103</f>
        <v>95466</v>
      </c>
      <c r="N103" s="3"/>
      <c r="O103" s="3">
        <f>C103*L103</f>
        <v>422097.50000000006</v>
      </c>
      <c r="P103" s="4"/>
      <c r="Q103" s="2">
        <v>42</v>
      </c>
      <c r="R103" s="4"/>
      <c r="S103" s="27"/>
      <c r="T103" s="18">
        <v>0.7</v>
      </c>
      <c r="U103" s="39">
        <f t="shared" si="37"/>
        <v>50478.75</v>
      </c>
      <c r="V103" s="9">
        <f>C103+J103+O103+N103+M103+S103+U103</f>
        <v>1626357.25</v>
      </c>
    </row>
    <row r="104" spans="1:22" ht="13.5" thickBot="1" x14ac:dyDescent="0.25">
      <c r="A104" s="31" t="s">
        <v>20</v>
      </c>
      <c r="B104" s="34"/>
      <c r="C104" s="33">
        <v>707250</v>
      </c>
      <c r="D104" s="95">
        <v>18</v>
      </c>
      <c r="E104" s="90">
        <v>13352</v>
      </c>
      <c r="F104" s="90">
        <f t="shared" si="33"/>
        <v>240336</v>
      </c>
      <c r="G104" s="89">
        <v>2</v>
      </c>
      <c r="H104" s="101">
        <v>13425</v>
      </c>
      <c r="I104" s="90">
        <f t="shared" si="30"/>
        <v>26850</v>
      </c>
      <c r="J104" s="102">
        <f t="shared" si="32"/>
        <v>267186</v>
      </c>
      <c r="K104" s="34">
        <f t="shared" si="22"/>
        <v>133593</v>
      </c>
      <c r="L104" s="65">
        <v>0.55000000000000004</v>
      </c>
      <c r="M104" s="33">
        <f>$Q$3*Q104</f>
        <v>130697.5</v>
      </c>
      <c r="N104" s="3"/>
      <c r="O104" s="3">
        <f>C104*L104</f>
        <v>388987.50000000006</v>
      </c>
      <c r="P104" s="4"/>
      <c r="Q104" s="2">
        <v>57.5</v>
      </c>
      <c r="R104" s="4"/>
      <c r="S104" s="3"/>
      <c r="T104" s="66">
        <v>0.7</v>
      </c>
      <c r="U104" s="39">
        <f t="shared" si="37"/>
        <v>50478.75</v>
      </c>
      <c r="V104" s="9">
        <f>C104+J104+O104+N104+M104+S104+U104</f>
        <v>1544599.75</v>
      </c>
    </row>
    <row r="105" spans="1:22" ht="13.5" thickBot="1" x14ac:dyDescent="0.25">
      <c r="A105" s="55" t="s">
        <v>31</v>
      </c>
      <c r="B105" s="170">
        <v>548040</v>
      </c>
      <c r="C105" s="57"/>
      <c r="D105" s="218"/>
      <c r="E105" s="219">
        <v>6859</v>
      </c>
      <c r="F105" s="219">
        <f t="shared" si="33"/>
        <v>0</v>
      </c>
      <c r="G105" s="220"/>
      <c r="H105" s="219">
        <v>8523</v>
      </c>
      <c r="I105" s="219">
        <f t="shared" si="30"/>
        <v>0</v>
      </c>
      <c r="J105" s="221">
        <f t="shared" si="32"/>
        <v>0</v>
      </c>
      <c r="K105" s="222">
        <f>J105/2</f>
        <v>0</v>
      </c>
      <c r="L105" s="223"/>
      <c r="M105" s="57"/>
      <c r="N105" s="12"/>
      <c r="O105" s="12"/>
      <c r="P105" s="13"/>
      <c r="Q105" s="11"/>
      <c r="R105" s="13"/>
      <c r="S105" s="12"/>
      <c r="T105" s="224"/>
      <c r="U105" s="225">
        <f t="shared" si="37"/>
        <v>0</v>
      </c>
      <c r="V105" s="226">
        <f>C105+B105+J105+O105+N105+M105+S105+U105</f>
        <v>548040</v>
      </c>
    </row>
    <row r="106" spans="1:22" ht="13.5" thickBot="1" x14ac:dyDescent="0.25">
      <c r="A106" s="193" t="s">
        <v>31</v>
      </c>
      <c r="B106" s="170">
        <v>548040</v>
      </c>
      <c r="C106" s="199"/>
      <c r="D106" s="194"/>
      <c r="E106" s="195"/>
      <c r="F106" s="195"/>
      <c r="G106" s="196"/>
      <c r="H106" s="195"/>
      <c r="I106" s="195"/>
      <c r="J106" s="197"/>
      <c r="K106" s="198"/>
      <c r="L106" s="228"/>
      <c r="M106" s="199"/>
      <c r="N106" s="229"/>
      <c r="O106" s="229"/>
      <c r="P106" s="230"/>
      <c r="Q106" s="227"/>
      <c r="R106" s="230"/>
      <c r="S106" s="229"/>
      <c r="T106" s="231"/>
      <c r="U106" s="200"/>
      <c r="V106" s="201">
        <f>C106+B106+J106+O106+N106+M106+S106+U106</f>
        <v>548040</v>
      </c>
    </row>
    <row r="107" spans="1:22" ht="13.5" thickBot="1" x14ac:dyDescent="0.25">
      <c r="A107" s="31" t="s">
        <v>23</v>
      </c>
      <c r="B107" s="34"/>
      <c r="C107" s="33">
        <v>777450</v>
      </c>
      <c r="D107" s="95">
        <v>9</v>
      </c>
      <c r="E107" s="90">
        <v>14525</v>
      </c>
      <c r="F107" s="90">
        <f>D107*E107</f>
        <v>130725</v>
      </c>
      <c r="G107" s="89">
        <v>8</v>
      </c>
      <c r="H107" s="90">
        <v>14598</v>
      </c>
      <c r="I107" s="90">
        <f t="shared" ref="I107:I110" si="38">G107*H107</f>
        <v>116784</v>
      </c>
      <c r="J107" s="102">
        <f t="shared" si="32"/>
        <v>247509</v>
      </c>
      <c r="K107" s="34">
        <f>J107/2</f>
        <v>123754.5</v>
      </c>
      <c r="L107" s="65">
        <v>0.25</v>
      </c>
      <c r="M107" s="33">
        <f>$Q$3*Q107</f>
        <v>80691.5</v>
      </c>
      <c r="N107" s="3"/>
      <c r="O107" s="3">
        <f>C107*L107</f>
        <v>194362.5</v>
      </c>
      <c r="P107" s="4"/>
      <c r="Q107" s="2">
        <v>35.5</v>
      </c>
      <c r="R107" s="63"/>
      <c r="S107" s="33"/>
      <c r="T107" s="66">
        <v>0.95</v>
      </c>
      <c r="U107" s="39">
        <f t="shared" si="37"/>
        <v>68506.875</v>
      </c>
      <c r="V107" s="9">
        <f>C107+J107+O107+N107+M107+S107+U107</f>
        <v>1368519.875</v>
      </c>
    </row>
    <row r="108" spans="1:22" ht="13.5" thickBot="1" x14ac:dyDescent="0.25">
      <c r="A108" s="31" t="s">
        <v>31</v>
      </c>
      <c r="B108" s="34"/>
      <c r="C108" s="33">
        <v>351550</v>
      </c>
      <c r="D108" s="95">
        <v>17</v>
      </c>
      <c r="E108" s="90">
        <v>6859</v>
      </c>
      <c r="F108" s="90">
        <f>D108*E108</f>
        <v>116603</v>
      </c>
      <c r="G108" s="89">
        <v>5</v>
      </c>
      <c r="H108" s="90">
        <v>8523</v>
      </c>
      <c r="I108" s="90">
        <f t="shared" si="38"/>
        <v>42615</v>
      </c>
      <c r="J108" s="102">
        <f t="shared" si="32"/>
        <v>159218</v>
      </c>
      <c r="K108" s="34">
        <f>J108/2</f>
        <v>79609</v>
      </c>
      <c r="L108" s="5"/>
      <c r="M108" s="33"/>
      <c r="N108" s="3"/>
      <c r="O108" s="3"/>
      <c r="P108" s="4"/>
      <c r="Q108" s="2"/>
      <c r="R108" s="4"/>
      <c r="S108" s="27"/>
      <c r="T108" s="18">
        <v>0.6</v>
      </c>
      <c r="U108" s="39">
        <f t="shared" si="37"/>
        <v>43267.5</v>
      </c>
      <c r="V108" s="9">
        <f>C108+J108+O108+N108+M108+S108+U108</f>
        <v>554035.5</v>
      </c>
    </row>
    <row r="109" spans="1:22" ht="13.5" thickBot="1" x14ac:dyDescent="0.25">
      <c r="A109" s="31" t="s">
        <v>23</v>
      </c>
      <c r="B109" s="34"/>
      <c r="C109" s="33">
        <v>767450</v>
      </c>
      <c r="D109" s="95">
        <v>16</v>
      </c>
      <c r="E109" s="90">
        <v>14525</v>
      </c>
      <c r="F109" s="90">
        <f>D109*E109</f>
        <v>232400</v>
      </c>
      <c r="G109" s="89">
        <v>5</v>
      </c>
      <c r="H109" s="90">
        <v>14598</v>
      </c>
      <c r="I109" s="90">
        <f t="shared" si="38"/>
        <v>72990</v>
      </c>
      <c r="J109" s="102">
        <f t="shared" si="32"/>
        <v>305390</v>
      </c>
      <c r="K109" s="34">
        <f>J109/2</f>
        <v>152695</v>
      </c>
      <c r="L109" s="5">
        <v>0.55000000000000004</v>
      </c>
      <c r="M109" s="33">
        <f>$Q$3*Q109</f>
        <v>101148.5</v>
      </c>
      <c r="N109" s="3"/>
      <c r="O109" s="3">
        <f>C109*L109</f>
        <v>422097.50000000006</v>
      </c>
      <c r="P109" s="4"/>
      <c r="Q109" s="2">
        <v>44.5</v>
      </c>
      <c r="R109" s="4"/>
      <c r="S109" s="3"/>
      <c r="T109" s="18">
        <v>0.8</v>
      </c>
      <c r="U109" s="39">
        <f t="shared" si="37"/>
        <v>57690</v>
      </c>
      <c r="V109" s="9">
        <f>C109+J109+O109+N109+M109+S109+U109</f>
        <v>1653776</v>
      </c>
    </row>
    <row r="110" spans="1:22" ht="13.5" thickBot="1" x14ac:dyDescent="0.25">
      <c r="A110" s="146" t="s">
        <v>31</v>
      </c>
      <c r="B110" s="210">
        <v>548040</v>
      </c>
      <c r="C110" s="148"/>
      <c r="D110" s="95"/>
      <c r="E110" s="149">
        <v>6859</v>
      </c>
      <c r="F110" s="149">
        <f>D110*E110</f>
        <v>0</v>
      </c>
      <c r="G110" s="150"/>
      <c r="H110" s="149">
        <v>8523</v>
      </c>
      <c r="I110" s="149">
        <f t="shared" si="38"/>
        <v>0</v>
      </c>
      <c r="J110" s="151">
        <f t="shared" si="32"/>
        <v>0</v>
      </c>
      <c r="K110" s="152">
        <f>J110/2</f>
        <v>0</v>
      </c>
      <c r="L110" s="153"/>
      <c r="M110" s="154"/>
      <c r="N110" s="154"/>
      <c r="O110" s="154"/>
      <c r="P110" s="155"/>
      <c r="Q110" s="147"/>
      <c r="R110" s="155"/>
      <c r="S110" s="154"/>
      <c r="T110" s="156"/>
      <c r="U110" s="157">
        <f t="shared" si="37"/>
        <v>0</v>
      </c>
      <c r="V110" s="54">
        <f>C110+B110+J110+O110+N110+M110+S110+U110</f>
        <v>548040</v>
      </c>
    </row>
    <row r="111" spans="1:22" ht="12.75" customHeight="1" thickTop="1" x14ac:dyDescent="0.2"/>
  </sheetData>
  <mergeCells count="2">
    <mergeCell ref="D2:F2"/>
    <mergeCell ref="G2:I2"/>
  </mergeCells>
  <phoneticPr fontId="2" type="noConversion"/>
  <pageMargins left="0" right="0" top="0" bottom="0" header="0.51181102362204722" footer="0.51181102362204722"/>
  <pageSetup scale="79" orientation="portrait" horizontalDpi="4294967295" verticalDpi="4294967295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D4BEBE22ECF94BAEC12403AE7FE7FE" ma:contentTypeVersion="18" ma:contentTypeDescription="Crear nuevo documento." ma:contentTypeScope="" ma:versionID="d05fbcb677a853a171678540c1f66664">
  <xsd:schema xmlns:xsd="http://www.w3.org/2001/XMLSchema" xmlns:xs="http://www.w3.org/2001/XMLSchema" xmlns:p="http://schemas.microsoft.com/office/2006/metadata/properties" xmlns:ns3="72b61e73-185b-4f58-a429-a8da684eb6e6" xmlns:ns4="8efc6408-a520-4700-8fa6-da1e6e0e2702" targetNamespace="http://schemas.microsoft.com/office/2006/metadata/properties" ma:root="true" ma:fieldsID="a3aff315c8a4d2f9a6e8d1eebb1f93a1" ns3:_="" ns4:_="">
    <xsd:import namespace="72b61e73-185b-4f58-a429-a8da684eb6e6"/>
    <xsd:import namespace="8efc6408-a520-4700-8fa6-da1e6e0e270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61e73-185b-4f58-a429-a8da684eb6e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c6408-a520-4700-8fa6-da1e6e0e27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fc6408-a520-4700-8fa6-da1e6e0e2702" xsi:nil="true"/>
  </documentManagement>
</p:properties>
</file>

<file path=customXml/itemProps1.xml><?xml version="1.0" encoding="utf-8"?>
<ds:datastoreItem xmlns:ds="http://schemas.openxmlformats.org/officeDocument/2006/customXml" ds:itemID="{3697B5C3-80F4-46D7-8BF5-F3A85F533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51975A-36C0-4652-9F0C-E6C8ABB571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b61e73-185b-4f58-a429-a8da684eb6e6"/>
    <ds:schemaRef ds:uri="8efc6408-a520-4700-8fa6-da1e6e0e2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621167-1C5E-4981-BBAD-467DAB5E5DA6}">
  <ds:schemaRefs>
    <ds:schemaRef ds:uri="72b61e73-185b-4f58-a429-a8da684eb6e6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8efc6408-a520-4700-8fa6-da1e6e0e2702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R.P.número</vt:lpstr>
    </vt:vector>
  </TitlesOfParts>
  <Manager/>
  <Company>FONAFIFO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sfonseca</dc:creator>
  <cp:keywords/>
  <dc:description/>
  <cp:lastModifiedBy>Karina Rocha</cp:lastModifiedBy>
  <cp:revision/>
  <cp:lastPrinted>2026-07-13T19:03:05Z</cp:lastPrinted>
  <dcterms:created xsi:type="dcterms:W3CDTF">2009-07-02T16:21:19Z</dcterms:created>
  <dcterms:modified xsi:type="dcterms:W3CDTF">2026-07-13T20:35:23Z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0x01010025D4BEBE22ECF94BAEC12403AE7FE7FE</vt:lpwstr>
  </property>
</Properties>
</file>